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BA\Emily\各年統計\2026統計\2026正本\"/>
    </mc:Choice>
  </mc:AlternateContent>
  <xr:revisionPtr revIDLastSave="0" documentId="13_ncr:1_{60925C16-2073-490E-AA1F-5E7799FD5B7B}" xr6:coauthVersionLast="47" xr6:coauthVersionMax="47" xr10:uidLastSave="{00000000-0000-0000-0000-000000000000}"/>
  <bookViews>
    <workbookView xWindow="4980" yWindow="0" windowWidth="15660" windowHeight="10905" tabRatio="820" xr2:uid="{00000000-000D-0000-FFFF-FFFF00000000}"/>
  </bookViews>
  <sheets>
    <sheet name="2月台灣--中國" sheetId="38" r:id="rId1"/>
    <sheet name="2月台灣出口中國" sheetId="39" r:id="rId2"/>
    <sheet name="2月自中國進口" sheetId="40" r:id="rId3"/>
    <sheet name="1月台灣--中國" sheetId="37" r:id="rId4"/>
    <sheet name="1月台灣出口中國" sheetId="36" r:id="rId5"/>
    <sheet name="1月自中國進口" sheetId="35" r:id="rId6"/>
  </sheets>
  <definedNames>
    <definedName name="_xlnm.Print_Area" localSheetId="3">'1月台灣--中國'!$A$1:$J$44</definedName>
    <definedName name="_xlnm.Print_Area" localSheetId="4">'1月台灣出口中國'!$A$1:$K$44</definedName>
    <definedName name="_xlnm.Print_Area" localSheetId="0">'2月台灣--中國'!$A$1:$J$44</definedName>
    <definedName name="_xlnm.Print_Area" localSheetId="1">'2月台灣出口中國'!$A$1:$K$44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40" l="1"/>
  <c r="F42" i="40"/>
  <c r="D42" i="40"/>
  <c r="C42" i="40"/>
  <c r="H41" i="40"/>
  <c r="E41" i="40"/>
  <c r="H40" i="40"/>
  <c r="E40" i="40"/>
  <c r="H39" i="40"/>
  <c r="E39" i="40"/>
  <c r="H38" i="40"/>
  <c r="E38" i="40"/>
  <c r="H37" i="40"/>
  <c r="E37" i="40"/>
  <c r="H36" i="40"/>
  <c r="E36" i="40"/>
  <c r="H35" i="40"/>
  <c r="E35" i="40"/>
  <c r="H34" i="40"/>
  <c r="E34" i="40"/>
  <c r="H33" i="40"/>
  <c r="E33" i="40"/>
  <c r="H32" i="40"/>
  <c r="E32" i="40"/>
  <c r="H31" i="40"/>
  <c r="E31" i="40"/>
  <c r="H30" i="40"/>
  <c r="E30" i="40"/>
  <c r="H29" i="40"/>
  <c r="E29" i="40"/>
  <c r="H28" i="40"/>
  <c r="E28" i="40"/>
  <c r="H27" i="40"/>
  <c r="E27" i="40"/>
  <c r="H26" i="40"/>
  <c r="E26" i="40"/>
  <c r="H25" i="40"/>
  <c r="E25" i="40"/>
  <c r="H24" i="40"/>
  <c r="E24" i="40"/>
  <c r="H23" i="40"/>
  <c r="E23" i="40"/>
  <c r="H22" i="40"/>
  <c r="E22" i="40"/>
  <c r="H21" i="40"/>
  <c r="E21" i="40"/>
  <c r="H20" i="40"/>
  <c r="E20" i="40"/>
  <c r="J13" i="40"/>
  <c r="I13" i="40"/>
  <c r="K13" i="40" s="1"/>
  <c r="H13" i="40"/>
  <c r="E13" i="40"/>
  <c r="G11" i="40"/>
  <c r="G14" i="40" s="1"/>
  <c r="F11" i="40"/>
  <c r="H11" i="40" s="1"/>
  <c r="D11" i="40"/>
  <c r="D14" i="40" s="1"/>
  <c r="C11" i="40"/>
  <c r="C14" i="40" s="1"/>
  <c r="J10" i="40"/>
  <c r="I10" i="40"/>
  <c r="K10" i="40" s="1"/>
  <c r="H10" i="40"/>
  <c r="E10" i="40"/>
  <c r="J9" i="40"/>
  <c r="I9" i="40"/>
  <c r="H9" i="40"/>
  <c r="E9" i="40"/>
  <c r="J8" i="40"/>
  <c r="I8" i="40"/>
  <c r="H8" i="40"/>
  <c r="E8" i="40"/>
  <c r="J7" i="40"/>
  <c r="I7" i="40"/>
  <c r="K7" i="40" s="1"/>
  <c r="H7" i="40"/>
  <c r="E7" i="40"/>
  <c r="J6" i="40"/>
  <c r="I6" i="40"/>
  <c r="H6" i="40"/>
  <c r="E6" i="40"/>
  <c r="J5" i="40"/>
  <c r="I5" i="40"/>
  <c r="K5" i="40" s="1"/>
  <c r="H5" i="40"/>
  <c r="E5" i="40"/>
  <c r="G42" i="39"/>
  <c r="F42" i="39"/>
  <c r="H42" i="39" s="1"/>
  <c r="D42" i="39"/>
  <c r="C42" i="39"/>
  <c r="E42" i="39" s="1"/>
  <c r="H41" i="39"/>
  <c r="E41" i="39"/>
  <c r="H40" i="39"/>
  <c r="E40" i="39"/>
  <c r="H39" i="39"/>
  <c r="E39" i="39"/>
  <c r="H38" i="39"/>
  <c r="E38" i="39"/>
  <c r="H37" i="39"/>
  <c r="E37" i="39"/>
  <c r="H36" i="39"/>
  <c r="E36" i="39"/>
  <c r="H35" i="39"/>
  <c r="E35" i="39"/>
  <c r="H34" i="39"/>
  <c r="E34" i="39"/>
  <c r="H33" i="39"/>
  <c r="E33" i="39"/>
  <c r="H32" i="39"/>
  <c r="E32" i="39"/>
  <c r="H31" i="39"/>
  <c r="E31" i="39"/>
  <c r="H30" i="39"/>
  <c r="E30" i="39"/>
  <c r="H29" i="39"/>
  <c r="E29" i="39"/>
  <c r="H28" i="39"/>
  <c r="E28" i="39"/>
  <c r="H27" i="39"/>
  <c r="E27" i="39"/>
  <c r="H26" i="39"/>
  <c r="E26" i="39"/>
  <c r="H25" i="39"/>
  <c r="E25" i="39"/>
  <c r="H24" i="39"/>
  <c r="E24" i="39"/>
  <c r="H23" i="39"/>
  <c r="E23" i="39"/>
  <c r="H22" i="39"/>
  <c r="E22" i="39"/>
  <c r="H21" i="39"/>
  <c r="E21" i="39"/>
  <c r="H20" i="39"/>
  <c r="E20" i="39"/>
  <c r="J13" i="39"/>
  <c r="K13" i="39" s="1"/>
  <c r="I13" i="39"/>
  <c r="H13" i="39"/>
  <c r="E13" i="39"/>
  <c r="G11" i="39"/>
  <c r="G14" i="39" s="1"/>
  <c r="F11" i="39"/>
  <c r="F14" i="39" s="1"/>
  <c r="H14" i="39" s="1"/>
  <c r="D11" i="39"/>
  <c r="D14" i="39" s="1"/>
  <c r="C11" i="39"/>
  <c r="I11" i="39" s="1"/>
  <c r="J10" i="39"/>
  <c r="I10" i="39"/>
  <c r="H10" i="39"/>
  <c r="E10" i="39"/>
  <c r="J9" i="39"/>
  <c r="I9" i="39"/>
  <c r="H9" i="39"/>
  <c r="E9" i="39"/>
  <c r="J8" i="39"/>
  <c r="K8" i="39" s="1"/>
  <c r="I8" i="39"/>
  <c r="H8" i="39"/>
  <c r="E8" i="39"/>
  <c r="J7" i="39"/>
  <c r="K7" i="39" s="1"/>
  <c r="I7" i="39"/>
  <c r="H7" i="39"/>
  <c r="E7" i="39"/>
  <c r="J6" i="39"/>
  <c r="I6" i="39"/>
  <c r="H6" i="39"/>
  <c r="E6" i="39"/>
  <c r="J5" i="39"/>
  <c r="K5" i="39" s="1"/>
  <c r="I5" i="39"/>
  <c r="H5" i="39"/>
  <c r="E5" i="39"/>
  <c r="G42" i="38"/>
  <c r="F42" i="38"/>
  <c r="H42" i="38" s="1"/>
  <c r="D42" i="38"/>
  <c r="C42" i="38"/>
  <c r="E42" i="38" s="1"/>
  <c r="H41" i="38"/>
  <c r="E41" i="38"/>
  <c r="H40" i="38"/>
  <c r="E40" i="38"/>
  <c r="H39" i="38"/>
  <c r="E39" i="38"/>
  <c r="H38" i="38"/>
  <c r="E38" i="38"/>
  <c r="H37" i="38"/>
  <c r="E37" i="38"/>
  <c r="H36" i="38"/>
  <c r="E36" i="38"/>
  <c r="H35" i="38"/>
  <c r="E35" i="38"/>
  <c r="H34" i="38"/>
  <c r="E34" i="38"/>
  <c r="H33" i="38"/>
  <c r="E33" i="38"/>
  <c r="H32" i="38"/>
  <c r="E32" i="38"/>
  <c r="H31" i="38"/>
  <c r="E31" i="38"/>
  <c r="H30" i="38"/>
  <c r="E30" i="38"/>
  <c r="H29" i="38"/>
  <c r="E29" i="38"/>
  <c r="H28" i="38"/>
  <c r="E28" i="38"/>
  <c r="H27" i="38"/>
  <c r="E27" i="38"/>
  <c r="H26" i="38"/>
  <c r="E26" i="38"/>
  <c r="H25" i="38"/>
  <c r="E25" i="38"/>
  <c r="H24" i="38"/>
  <c r="E24" i="38"/>
  <c r="H23" i="38"/>
  <c r="E23" i="38"/>
  <c r="H22" i="38"/>
  <c r="E22" i="38"/>
  <c r="H21" i="38"/>
  <c r="E21" i="38"/>
  <c r="H20" i="38"/>
  <c r="E20" i="38"/>
  <c r="C14" i="38"/>
  <c r="J13" i="38"/>
  <c r="H13" i="38"/>
  <c r="E13" i="38"/>
  <c r="G11" i="38"/>
  <c r="G14" i="38" s="1"/>
  <c r="F11" i="38"/>
  <c r="H11" i="38" s="1"/>
  <c r="D11" i="38"/>
  <c r="J11" i="38" s="1"/>
  <c r="C11" i="38"/>
  <c r="J10" i="38"/>
  <c r="I10" i="38"/>
  <c r="H10" i="38"/>
  <c r="E10" i="38"/>
  <c r="J9" i="38"/>
  <c r="I9" i="38"/>
  <c r="H9" i="38"/>
  <c r="E9" i="38"/>
  <c r="J8" i="38"/>
  <c r="I8" i="38"/>
  <c r="H8" i="38"/>
  <c r="E8" i="38"/>
  <c r="J7" i="38"/>
  <c r="I7" i="38"/>
  <c r="H7" i="38"/>
  <c r="E7" i="38"/>
  <c r="J6" i="38"/>
  <c r="I6" i="38"/>
  <c r="H6" i="38"/>
  <c r="E6" i="38"/>
  <c r="J5" i="38"/>
  <c r="I5" i="38"/>
  <c r="H5" i="38"/>
  <c r="E5" i="38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G42" i="35"/>
  <c r="F42" i="35"/>
  <c r="H42" i="35" s="1"/>
  <c r="D42" i="35"/>
  <c r="C42" i="35"/>
  <c r="E42" i="35" s="1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J13" i="35"/>
  <c r="I13" i="35"/>
  <c r="K13" i="35" s="1"/>
  <c r="J10" i="35"/>
  <c r="I10" i="35"/>
  <c r="J9" i="35"/>
  <c r="I9" i="35"/>
  <c r="J8" i="35"/>
  <c r="I8" i="35"/>
  <c r="J7" i="35"/>
  <c r="I7" i="35"/>
  <c r="J6" i="35"/>
  <c r="I6" i="35"/>
  <c r="J5" i="35"/>
  <c r="I5" i="35"/>
  <c r="H13" i="35"/>
  <c r="H10" i="35"/>
  <c r="H9" i="35"/>
  <c r="H8" i="35"/>
  <c r="H7" i="35"/>
  <c r="H6" i="35"/>
  <c r="H5" i="35"/>
  <c r="G11" i="35"/>
  <c r="G14" i="35" s="1"/>
  <c r="F11" i="35"/>
  <c r="F14" i="35" s="1"/>
  <c r="H14" i="35" s="1"/>
  <c r="E13" i="35"/>
  <c r="E10" i="35"/>
  <c r="E9" i="35"/>
  <c r="E8" i="35"/>
  <c r="E7" i="35"/>
  <c r="E6" i="35"/>
  <c r="E5" i="35"/>
  <c r="D14" i="35"/>
  <c r="D11" i="35"/>
  <c r="E11" i="35" s="1"/>
  <c r="C11" i="35"/>
  <c r="C14" i="35" s="1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G42" i="36"/>
  <c r="F42" i="36"/>
  <c r="H42" i="36" s="1"/>
  <c r="E41" i="36"/>
  <c r="E40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D42" i="36"/>
  <c r="C42" i="36"/>
  <c r="E42" i="36" s="1"/>
  <c r="K13" i="36"/>
  <c r="J13" i="36"/>
  <c r="I13" i="36"/>
  <c r="J10" i="36"/>
  <c r="I10" i="36"/>
  <c r="J9" i="36"/>
  <c r="I9" i="36"/>
  <c r="J8" i="36"/>
  <c r="K8" i="36" s="1"/>
  <c r="I8" i="36"/>
  <c r="J7" i="36"/>
  <c r="K7" i="36" s="1"/>
  <c r="I7" i="36"/>
  <c r="J6" i="36"/>
  <c r="K6" i="36" s="1"/>
  <c r="I6" i="36"/>
  <c r="J5" i="36"/>
  <c r="I5" i="36"/>
  <c r="H13" i="36"/>
  <c r="H10" i="36"/>
  <c r="H9" i="36"/>
  <c r="H8" i="36"/>
  <c r="H7" i="36"/>
  <c r="H6" i="36"/>
  <c r="H5" i="36"/>
  <c r="G11" i="36"/>
  <c r="F11" i="36"/>
  <c r="I11" i="36" s="1"/>
  <c r="E13" i="36"/>
  <c r="E10" i="36"/>
  <c r="E9" i="36"/>
  <c r="E8" i="36"/>
  <c r="E7" i="36"/>
  <c r="E6" i="36"/>
  <c r="E5" i="36"/>
  <c r="D11" i="36"/>
  <c r="E11" i="36" s="1"/>
  <c r="C11" i="36"/>
  <c r="C14" i="36" s="1"/>
  <c r="H41" i="37"/>
  <c r="H40" i="37"/>
  <c r="H39" i="37"/>
  <c r="H38" i="37"/>
  <c r="H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H22" i="37"/>
  <c r="H21" i="37"/>
  <c r="H20" i="37"/>
  <c r="G42" i="37"/>
  <c r="F42" i="37"/>
  <c r="E41" i="37"/>
  <c r="E40" i="37"/>
  <c r="E39" i="37"/>
  <c r="E38" i="37"/>
  <c r="E37" i="37"/>
  <c r="E36" i="37"/>
  <c r="E35" i="37"/>
  <c r="E34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D42" i="37"/>
  <c r="E42" i="37" s="1"/>
  <c r="C42" i="37"/>
  <c r="J13" i="37"/>
  <c r="J10" i="37"/>
  <c r="I10" i="37"/>
  <c r="J9" i="37"/>
  <c r="I9" i="37"/>
  <c r="J8" i="37"/>
  <c r="I8" i="37"/>
  <c r="J7" i="37"/>
  <c r="I7" i="37"/>
  <c r="J6" i="37"/>
  <c r="I6" i="37"/>
  <c r="J5" i="37"/>
  <c r="I5" i="37"/>
  <c r="G14" i="37"/>
  <c r="G11" i="37"/>
  <c r="F11" i="37"/>
  <c r="F14" i="37" s="1"/>
  <c r="H14" i="37" s="1"/>
  <c r="D11" i="37"/>
  <c r="C11" i="37"/>
  <c r="I11" i="37" s="1"/>
  <c r="H13" i="37"/>
  <c r="H10" i="37"/>
  <c r="H9" i="37"/>
  <c r="H8" i="37"/>
  <c r="H7" i="37"/>
  <c r="H6" i="37"/>
  <c r="H5" i="37"/>
  <c r="E13" i="37"/>
  <c r="E10" i="37"/>
  <c r="E9" i="37"/>
  <c r="E8" i="37"/>
  <c r="E7" i="37"/>
  <c r="E6" i="37"/>
  <c r="E5" i="37"/>
  <c r="H42" i="40" l="1"/>
  <c r="E42" i="40"/>
  <c r="J14" i="40"/>
  <c r="F14" i="40"/>
  <c r="H14" i="40" s="1"/>
  <c r="K6" i="40"/>
  <c r="K9" i="40"/>
  <c r="K8" i="40"/>
  <c r="I11" i="40"/>
  <c r="K10" i="39"/>
  <c r="K6" i="39"/>
  <c r="J14" i="39"/>
  <c r="K9" i="39"/>
  <c r="F14" i="38"/>
  <c r="H14" i="38" s="1"/>
  <c r="D14" i="38"/>
  <c r="J14" i="38" s="1"/>
  <c r="E11" i="38"/>
  <c r="E14" i="40"/>
  <c r="J11" i="40"/>
  <c r="E11" i="40"/>
  <c r="E11" i="39"/>
  <c r="C14" i="39"/>
  <c r="E14" i="39" s="1"/>
  <c r="H11" i="39"/>
  <c r="J11" i="39"/>
  <c r="K11" i="39" s="1"/>
  <c r="I11" i="38"/>
  <c r="E11" i="37"/>
  <c r="H11" i="36"/>
  <c r="K10" i="35"/>
  <c r="D14" i="36"/>
  <c r="K9" i="36"/>
  <c r="H11" i="37"/>
  <c r="H11" i="35"/>
  <c r="I11" i="35"/>
  <c r="K11" i="35" s="1"/>
  <c r="J11" i="35"/>
  <c r="I14" i="35"/>
  <c r="K5" i="35"/>
  <c r="J14" i="35"/>
  <c r="K6" i="35"/>
  <c r="K8" i="35"/>
  <c r="K9" i="35"/>
  <c r="E14" i="35"/>
  <c r="K7" i="35"/>
  <c r="F14" i="36"/>
  <c r="I14" i="36" s="1"/>
  <c r="K14" i="36" s="1"/>
  <c r="K5" i="36"/>
  <c r="J11" i="36"/>
  <c r="K11" i="36" s="1"/>
  <c r="G14" i="36"/>
  <c r="J14" i="36" s="1"/>
  <c r="E14" i="36"/>
  <c r="K10" i="36"/>
  <c r="H42" i="37"/>
  <c r="J11" i="37"/>
  <c r="C14" i="37"/>
  <c r="D14" i="37"/>
  <c r="J14" i="37" s="1"/>
  <c r="I14" i="40" l="1"/>
  <c r="K14" i="40" s="1"/>
  <c r="K11" i="40"/>
  <c r="I14" i="38"/>
  <c r="E14" i="38"/>
  <c r="I14" i="39"/>
  <c r="K14" i="39" s="1"/>
  <c r="K14" i="35"/>
  <c r="H14" i="36"/>
  <c r="I14" i="37"/>
  <c r="E14" i="37"/>
</calcChain>
</file>

<file path=xl/sharedStrings.xml><?xml version="1.0" encoding="utf-8"?>
<sst xmlns="http://schemas.openxmlformats.org/spreadsheetml/2006/main" count="582" uniqueCount="115">
  <si>
    <t>稅則號列</t>
    <phoneticPr fontId="7" type="noConversion"/>
  </si>
  <si>
    <t>品名</t>
    <phoneticPr fontId="7" type="noConversion"/>
  </si>
  <si>
    <t>差</t>
    <phoneticPr fontId="7" type="noConversion"/>
  </si>
  <si>
    <r>
      <t>順/</t>
    </r>
    <r>
      <rPr>
        <sz val="11"/>
        <color indexed="10"/>
        <rFont val="華康仿宋體"/>
        <family val="3"/>
        <charset val="136"/>
      </rPr>
      <t>逆差</t>
    </r>
    <phoneticPr fontId="7" type="noConversion"/>
  </si>
  <si>
    <t>出口平均單價</t>
    <phoneticPr fontId="7" type="noConversion"/>
  </si>
  <si>
    <t>(台)</t>
  </si>
  <si>
    <t>(US$)</t>
  </si>
  <si>
    <t>87120010902</t>
    <phoneticPr fontId="7" type="noConversion"/>
  </si>
  <si>
    <t>其他二輪腳踏車</t>
    <phoneticPr fontId="7" type="noConversion"/>
  </si>
  <si>
    <t>87120010109</t>
    <phoneticPr fontId="7" type="noConversion"/>
  </si>
  <si>
    <t>摺疊二輪腳踏車</t>
    <phoneticPr fontId="7" type="noConversion"/>
  </si>
  <si>
    <t>87120010207</t>
    <phoneticPr fontId="17" type="noConversion"/>
  </si>
  <si>
    <t>兒童用二輪腳踏車</t>
    <phoneticPr fontId="17" type="noConversion"/>
  </si>
  <si>
    <t>87120010305</t>
    <phoneticPr fontId="17" type="noConversion"/>
  </si>
  <si>
    <t>城市與旅行用二輪腳踏車</t>
    <phoneticPr fontId="17" type="noConversion"/>
  </si>
  <si>
    <t>87120010403</t>
    <phoneticPr fontId="17" type="noConversion"/>
  </si>
  <si>
    <t>登山用二輪腳踏車</t>
    <phoneticPr fontId="17" type="noConversion"/>
  </si>
  <si>
    <t>87120010500</t>
    <phoneticPr fontId="17" type="noConversion"/>
  </si>
  <si>
    <t>公路用二輪腳踏車</t>
    <phoneticPr fontId="17" type="noConversion"/>
  </si>
  <si>
    <t>87120010</t>
    <phoneticPr fontId="7" type="noConversion"/>
  </si>
  <si>
    <t>二輪腳踏車</t>
    <phoneticPr fontId="7" type="noConversion"/>
  </si>
  <si>
    <t>87120090004</t>
    <phoneticPr fontId="7" type="noConversion"/>
  </si>
  <si>
    <t>其他腳踏車</t>
    <phoneticPr fontId="7" type="noConversion"/>
  </si>
  <si>
    <t>總   計</t>
    <phoneticPr fontId="7" type="noConversion"/>
  </si>
  <si>
    <t>(其他腳踏車+二輪腳踏車)</t>
    <phoneticPr fontId="7" type="noConversion"/>
  </si>
  <si>
    <r>
      <t>順</t>
    </r>
    <r>
      <rPr>
        <sz val="11"/>
        <color indexed="10"/>
        <rFont val="華康仿宋體"/>
        <family val="3"/>
        <charset val="136"/>
      </rPr>
      <t>/逆差</t>
    </r>
    <phoneticPr fontId="7" type="noConversion"/>
  </si>
  <si>
    <t>(公斤)</t>
    <phoneticPr fontId="7" type="noConversion"/>
  </si>
  <si>
    <t>85121010001</t>
    <phoneticPr fontId="7" type="noConversion"/>
  </si>
  <si>
    <t>腳踏車用電氣照明設備　</t>
    <phoneticPr fontId="7" type="noConversion"/>
  </si>
  <si>
    <t>85121020009</t>
    <phoneticPr fontId="7" type="noConversion"/>
  </si>
  <si>
    <t>腳踏車照明視覺信號設備</t>
    <phoneticPr fontId="7" type="noConversion"/>
  </si>
  <si>
    <t>87149120007</t>
    <phoneticPr fontId="7" type="noConversion"/>
  </si>
  <si>
    <t>其他車架.前叉及相關零件</t>
    <phoneticPr fontId="7" type="noConversion"/>
  </si>
  <si>
    <t>87149200108</t>
    <phoneticPr fontId="7" type="noConversion"/>
  </si>
  <si>
    <t>輪圈</t>
    <phoneticPr fontId="7" type="noConversion"/>
  </si>
  <si>
    <t>87149200206</t>
    <phoneticPr fontId="7" type="noConversion"/>
  </si>
  <si>
    <t>輪幅</t>
    <phoneticPr fontId="7" type="noConversion"/>
  </si>
  <si>
    <t>87149200304</t>
    <phoneticPr fontId="7" type="noConversion"/>
  </si>
  <si>
    <t>輪圈及輪幅</t>
    <phoneticPr fontId="7" type="noConversion"/>
  </si>
  <si>
    <t>87149310007</t>
    <phoneticPr fontId="7" type="noConversion"/>
  </si>
  <si>
    <t>輪轂(倒煞車輪及輪轂煞車除外)</t>
    <phoneticPr fontId="7" type="noConversion"/>
  </si>
  <si>
    <t>87149410006</t>
    <phoneticPr fontId="7" type="noConversion"/>
  </si>
  <si>
    <t>煞車鋼線及其零件</t>
    <phoneticPr fontId="7" type="noConversion"/>
  </si>
  <si>
    <t>87149490009</t>
    <phoneticPr fontId="7" type="noConversion"/>
  </si>
  <si>
    <t>其他煞車器及其零件</t>
    <phoneticPr fontId="7" type="noConversion"/>
  </si>
  <si>
    <t>87149500007</t>
    <phoneticPr fontId="7" type="noConversion"/>
  </si>
  <si>
    <t>腳踏車車座</t>
    <phoneticPr fontId="7" type="noConversion"/>
  </si>
  <si>
    <t>87149610004</t>
    <phoneticPr fontId="7" type="noConversion"/>
  </si>
  <si>
    <t>踏板及其零件</t>
    <phoneticPr fontId="7" type="noConversion"/>
  </si>
  <si>
    <t>87149620002</t>
    <phoneticPr fontId="7" type="noConversion"/>
  </si>
  <si>
    <t>曲柄齒輪及其零件</t>
    <phoneticPr fontId="7" type="noConversion"/>
  </si>
  <si>
    <t>73151100209</t>
    <phoneticPr fontId="7" type="noConversion"/>
  </si>
  <si>
    <t>腳踏車用滾子鏈</t>
    <phoneticPr fontId="7" type="noConversion"/>
  </si>
  <si>
    <t>87149990111</t>
    <phoneticPr fontId="7" type="noConversion"/>
  </si>
  <si>
    <t>腳踏車用變速器　</t>
    <phoneticPr fontId="7" type="noConversion"/>
  </si>
  <si>
    <t>87149990139</t>
    <phoneticPr fontId="7" type="noConversion"/>
  </si>
  <si>
    <t>腳踏車用軸心</t>
    <phoneticPr fontId="7" type="noConversion"/>
  </si>
  <si>
    <t>87149990148</t>
    <phoneticPr fontId="7" type="noConversion"/>
  </si>
  <si>
    <t>腳踏車用把手豎管　</t>
    <phoneticPr fontId="7" type="noConversion"/>
  </si>
  <si>
    <t>87149990157</t>
    <phoneticPr fontId="7" type="noConversion"/>
  </si>
  <si>
    <t>腳踏車用座管及上下管</t>
    <phoneticPr fontId="7" type="noConversion"/>
  </si>
  <si>
    <t>87149990166</t>
    <phoneticPr fontId="7" type="noConversion"/>
  </si>
  <si>
    <t>腳踏車用把手　</t>
    <phoneticPr fontId="7" type="noConversion"/>
  </si>
  <si>
    <t>40115000008</t>
    <phoneticPr fontId="7" type="noConversion"/>
  </si>
  <si>
    <t>腳踏用新橡膠氣胎</t>
    <phoneticPr fontId="7" type="noConversion"/>
  </si>
  <si>
    <t>40132000003</t>
    <phoneticPr fontId="7" type="noConversion"/>
  </si>
  <si>
    <t>腳踏車用橡膠內胎　</t>
    <phoneticPr fontId="7" type="noConversion"/>
  </si>
  <si>
    <t>資料來源: 經濟部國貿局,臺灣自行車輸出業同業公會整理</t>
  </si>
  <si>
    <t>同期出口</t>
    <phoneticPr fontId="7" type="noConversion"/>
  </si>
  <si>
    <t>同期出口　</t>
    <phoneticPr fontId="17" type="noConversion"/>
  </si>
  <si>
    <t>數量(台)</t>
    <phoneticPr fontId="17" type="noConversion"/>
  </si>
  <si>
    <t>數量比較</t>
    <phoneticPr fontId="17" type="noConversion"/>
  </si>
  <si>
    <t>金額(US$)</t>
    <phoneticPr fontId="17" type="noConversion"/>
  </si>
  <si>
    <t>金額比較</t>
    <phoneticPr fontId="17" type="noConversion"/>
  </si>
  <si>
    <t>平均單價比較</t>
    <phoneticPr fontId="17" type="noConversion"/>
  </si>
  <si>
    <t>(其他腳踏車+二輪腳踏車)</t>
  </si>
  <si>
    <t>數量(公斤)</t>
    <phoneticPr fontId="17" type="noConversion"/>
  </si>
  <si>
    <t>金額比較　</t>
    <phoneticPr fontId="17" type="noConversion"/>
  </si>
  <si>
    <t>同期進口</t>
    <phoneticPr fontId="7" type="noConversion"/>
  </si>
  <si>
    <t>1月出口數量</t>
  </si>
  <si>
    <t>1月進口數量</t>
  </si>
  <si>
    <t>1月出口金額</t>
  </si>
  <si>
    <t>1月進口金額</t>
  </si>
  <si>
    <r>
      <t>2023</t>
    </r>
    <r>
      <rPr>
        <sz val="8"/>
        <rFont val="新細明體"/>
        <family val="1"/>
        <charset val="136"/>
      </rPr>
      <t>年平均單價</t>
    </r>
    <phoneticPr fontId="4" type="noConversion"/>
  </si>
  <si>
    <t>2022年平均單價</t>
    <phoneticPr fontId="4" type="noConversion"/>
  </si>
  <si>
    <t>其他飛輪之鏈輪</t>
  </si>
  <si>
    <t>裝有棘輪機構之單一鏈輪</t>
  </si>
  <si>
    <t>進口平均單價</t>
    <phoneticPr fontId="7" type="noConversion"/>
  </si>
  <si>
    <r>
      <t>2025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</si>
  <si>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t xml:space="preserve"> 2026年1月台灣自行車對中國大陸出.進口統計比較</t>
    <phoneticPr fontId="4" type="noConversion"/>
  </si>
  <si>
    <t xml:space="preserve"> 2026年1月台灣自行車零配件對中國大陸出.進口統計比較</t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</si>
  <si>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經濟部國貿署,臺灣自行車輸出業同業公會整理</t>
    </r>
    <phoneticPr fontId="4" type="noConversion"/>
  </si>
  <si>
    <r>
      <t xml:space="preserve"> 2026/2025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</si>
  <si>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>2026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</si>
  <si>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2025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</si>
  <si>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2026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</si>
  <si>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 xml:space="preserve"> 2025</t>
    </r>
    <r>
      <rPr>
        <sz val="8"/>
        <rFont val="新細明體"/>
        <family val="1"/>
        <charset val="136"/>
      </rPr>
      <t>年平均單價</t>
    </r>
    <phoneticPr fontId="4" type="noConversion"/>
  </si>
  <si>
    <r>
      <t>2024</t>
    </r>
    <r>
      <rPr>
        <sz val="8"/>
        <rFont val="新細明體"/>
        <family val="1"/>
        <charset val="136"/>
      </rPr>
      <t>年平均單價　</t>
    </r>
    <phoneticPr fontId="4" type="noConversion"/>
  </si>
  <si>
    <r>
      <t xml:space="preserve"> 2026/2025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</si>
  <si>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2026/2025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</si>
  <si>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2026/2025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</si>
  <si>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t xml:space="preserve"> 2026年2月台灣自行車對中國大陸出.進口統計比較</t>
    <phoneticPr fontId="4" type="noConversion"/>
  </si>
  <si>
    <t xml:space="preserve"> 2026年2月台灣自行車零配件對中國大陸出.進口統計比較</t>
    <phoneticPr fontId="4" type="noConversion"/>
  </si>
  <si>
    <t>2月出口數量</t>
    <phoneticPr fontId="4" type="noConversion"/>
  </si>
  <si>
    <r>
      <t>2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</si>
  <si>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2月出口金額</t>
    <phoneticPr fontId="4" type="noConversion"/>
  </si>
  <si>
    <t>2月進口金額</t>
    <phoneticPr fontId="4" type="noConversion"/>
  </si>
  <si>
    <r>
      <t xml:space="preserve"> 2026/2025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1-2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</si>
  <si>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>2026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1-2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</si>
  <si>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2025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1-2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</si>
  <si>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2026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1-2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</si>
  <si>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2025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1-2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</si>
  <si>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 xml:space="preserve"> 2026/2025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1-2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</si>
  <si>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2026/2025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</si>
  <si>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2026/2025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</si>
</sst>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_ ;[Red]\-#,##0\ "/>
    <numFmt numFmtId="177" formatCode="_-* #,##0_-;\-* #,##0_-;_-* &quot;-&quot;??_-;_-@_-"/>
    <numFmt numFmtId="178" formatCode="_(* #,##0_);_(* \(#,##0\);_(* &quot;-&quot;_);_(@_)"/>
    <numFmt numFmtId="179" formatCode="0.00%;[Red]\-0.00%"/>
    <numFmt numFmtId="180" formatCode="0.00%;[Red]\-0.00%;&quot; - &quot;"/>
  </numFmts>
  <fonts count="43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b/>
      <sz val="12"/>
      <name val="華康仿宋體"/>
      <family val="1"/>
      <charset val="136"/>
    </font>
    <font>
      <sz val="11"/>
      <name val="華康仿宋體"/>
      <family val="1"/>
      <charset val="136"/>
    </font>
    <font>
      <sz val="9"/>
      <name val="細明體"/>
      <family val="3"/>
      <charset val="136"/>
    </font>
    <font>
      <sz val="11"/>
      <color indexed="61"/>
      <name val="華康仿宋體"/>
      <family val="3"/>
      <charset val="136"/>
    </font>
    <font>
      <sz val="11"/>
      <color indexed="57"/>
      <name val="細明體"/>
      <family val="3"/>
      <charset val="136"/>
    </font>
    <font>
      <sz val="11"/>
      <color indexed="57"/>
      <name val="華康仿宋體"/>
      <family val="3"/>
      <charset val="136"/>
    </font>
    <font>
      <sz val="11"/>
      <color indexed="10"/>
      <name val="華康仿宋體"/>
      <family val="3"/>
      <charset val="136"/>
    </font>
    <font>
      <sz val="8"/>
      <name val="華康仿宋體"/>
      <family val="3"/>
      <charset val="136"/>
    </font>
    <font>
      <sz val="7"/>
      <name val="華康仿宋體"/>
      <family val="3"/>
      <charset val="136"/>
    </font>
    <font>
      <sz val="12"/>
      <name val="細明體"/>
      <family val="3"/>
      <charset val="136"/>
    </font>
    <font>
      <sz val="10"/>
      <name val="細明體"/>
      <family val="3"/>
      <charset val="136"/>
    </font>
    <font>
      <sz val="12"/>
      <color indexed="10"/>
      <name val="Times New Roman"/>
      <family val="1"/>
    </font>
    <font>
      <sz val="9"/>
      <name val="新細明體"/>
      <family val="1"/>
      <charset val="136"/>
    </font>
    <font>
      <b/>
      <sz val="12"/>
      <name val="細明體"/>
      <family val="3"/>
      <charset val="136"/>
    </font>
    <font>
      <b/>
      <sz val="9"/>
      <name val="細明體"/>
      <family val="3"/>
      <charset val="136"/>
    </font>
    <font>
      <b/>
      <sz val="12"/>
      <name val="Arial Unicode MS"/>
      <family val="1"/>
      <charset val="136"/>
    </font>
    <font>
      <b/>
      <sz val="12"/>
      <color rgb="FFFF0000"/>
      <name val="Arial Unicode MS"/>
      <family val="1"/>
      <charset val="136"/>
    </font>
    <font>
      <b/>
      <sz val="10"/>
      <name val="細明體"/>
      <family val="3"/>
      <charset val="136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華康仿宋體"/>
      <family val="3"/>
      <charset val="136"/>
    </font>
    <font>
      <b/>
      <sz val="14"/>
      <name val="Times New Roman"/>
      <family val="1"/>
    </font>
    <font>
      <sz val="8"/>
      <name val="新細明體"/>
      <family val="1"/>
      <charset val="136"/>
    </font>
    <font>
      <sz val="12"/>
      <color rgb="FFFF0000"/>
      <name val="Times New Roman"/>
      <family val="1"/>
    </font>
    <font>
      <sz val="11"/>
      <color rgb="FF230CF0"/>
      <name val="Times New Roman"/>
      <family val="1"/>
    </font>
    <font>
      <sz val="11"/>
      <color rgb="FF230CF0"/>
      <name val="華康仿宋體"/>
      <family val="3"/>
      <charset val="136"/>
    </font>
    <font>
      <sz val="12"/>
      <color rgb="FF230CF0"/>
      <name val="Times New Roman"/>
      <family val="1"/>
    </font>
    <font>
      <b/>
      <sz val="12"/>
      <color rgb="FF230CF0"/>
      <name val="Arial Unicode MS"/>
      <family val="1"/>
      <charset val="136"/>
    </font>
    <font>
      <b/>
      <sz val="14"/>
      <name val="新細明體"/>
      <family val="1"/>
      <charset val="136"/>
    </font>
    <font>
      <b/>
      <sz val="14"/>
      <name val="細明體-ExtB"/>
      <family val="1"/>
      <charset val="136"/>
    </font>
    <font>
      <sz val="11"/>
      <color rgb="FF993366"/>
      <name val="新細明體"/>
      <family val="1"/>
      <charset val="136"/>
    </font>
    <font>
      <sz val="11"/>
      <color rgb="FF993366"/>
      <name val="細明體-ExtB"/>
      <family val="1"/>
      <charset val="136"/>
    </font>
    <font>
      <b/>
      <sz val="14"/>
      <name val="細明體"/>
      <family val="3"/>
      <charset val="136"/>
    </font>
    <font>
      <sz val="11"/>
      <color rgb="FF230CF0"/>
      <name val="新細明體"/>
      <family val="1"/>
      <charset val="136"/>
    </font>
    <font>
      <sz val="11"/>
      <color indexed="8"/>
      <name val="新細明體"/>
      <family val="2"/>
      <scheme val="minor"/>
    </font>
    <font>
      <sz val="12"/>
      <name val="新細明體"/>
      <family val="1"/>
      <charset val="136"/>
    </font>
    <font>
      <sz val="12"/>
      <name val="細明體-ExtB"/>
      <family val="1"/>
      <charset val="136"/>
    </font>
    <font>
      <sz val="11"/>
      <color rgb="FF339966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39" fillId="0" borderId="0">
      <alignment vertical="center"/>
    </xf>
  </cellStyleXfs>
  <cellXfs count="101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49" fontId="2" fillId="0" borderId="0" xfId="2" applyNumberFormat="1"/>
    <xf numFmtId="0" fontId="2" fillId="0" borderId="0" xfId="2"/>
    <xf numFmtId="41" fontId="2" fillId="0" borderId="0" xfId="2" applyNumberFormat="1"/>
    <xf numFmtId="49" fontId="6" fillId="0" borderId="1" xfId="2" applyNumberFormat="1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41" fontId="8" fillId="0" borderId="1" xfId="2" applyNumberFormat="1" applyFont="1" applyBorder="1" applyAlignment="1">
      <alignment horizontal="center"/>
    </xf>
    <xf numFmtId="41" fontId="8" fillId="0" borderId="1" xfId="2" quotePrefix="1" applyNumberFormat="1" applyFont="1" applyBorder="1" applyAlignment="1">
      <alignment horizontal="center"/>
    </xf>
    <xf numFmtId="41" fontId="6" fillId="0" borderId="1" xfId="2" applyNumberFormat="1" applyFont="1" applyBorder="1" applyAlignment="1">
      <alignment horizontal="center"/>
    </xf>
    <xf numFmtId="41" fontId="9" fillId="0" borderId="1" xfId="2" applyNumberFormat="1" applyFont="1" applyBorder="1" applyAlignment="1">
      <alignment horizontal="center"/>
    </xf>
    <xf numFmtId="41" fontId="10" fillId="0" borderId="1" xfId="2" applyNumberFormat="1" applyFont="1" applyBorder="1" applyAlignment="1">
      <alignment horizontal="center"/>
    </xf>
    <xf numFmtId="49" fontId="6" fillId="0" borderId="2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41" fontId="8" fillId="0" borderId="2" xfId="2" applyNumberFormat="1" applyFont="1" applyBorder="1" applyAlignment="1">
      <alignment horizontal="center"/>
    </xf>
    <xf numFmtId="41" fontId="6" fillId="0" borderId="2" xfId="2" applyNumberFormat="1" applyFont="1" applyBorder="1" applyAlignment="1">
      <alignment horizontal="center"/>
    </xf>
    <xf numFmtId="41" fontId="10" fillId="0" borderId="2" xfId="2" quotePrefix="1" applyNumberFormat="1" applyFont="1" applyBorder="1" applyAlignment="1">
      <alignment horizontal="center"/>
    </xf>
    <xf numFmtId="41" fontId="6" fillId="0" borderId="2" xfId="2" quotePrefix="1" applyNumberFormat="1" applyFont="1" applyBorder="1" applyAlignment="1">
      <alignment horizontal="center"/>
    </xf>
    <xf numFmtId="0" fontId="13" fillId="0" borderId="2" xfId="2" quotePrefix="1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49" fontId="14" fillId="0" borderId="3" xfId="2" applyNumberFormat="1" applyFont="1" applyBorder="1"/>
    <xf numFmtId="0" fontId="15" fillId="0" borderId="3" xfId="2" applyFont="1" applyBorder="1"/>
    <xf numFmtId="41" fontId="2" fillId="0" borderId="3" xfId="2" applyNumberFormat="1" applyBorder="1"/>
    <xf numFmtId="176" fontId="2" fillId="0" borderId="3" xfId="0" applyNumberFormat="1" applyFont="1" applyBorder="1" applyAlignment="1"/>
    <xf numFmtId="43" fontId="2" fillId="0" borderId="3" xfId="2" applyNumberFormat="1" applyBorder="1"/>
    <xf numFmtId="49" fontId="14" fillId="0" borderId="1" xfId="2" applyNumberFormat="1" applyFont="1" applyBorder="1"/>
    <xf numFmtId="0" fontId="15" fillId="0" borderId="1" xfId="2" applyFont="1" applyBorder="1"/>
    <xf numFmtId="0" fontId="15" fillId="0" borderId="4" xfId="2" applyFont="1" applyBorder="1"/>
    <xf numFmtId="41" fontId="2" fillId="0" borderId="3" xfId="2" applyNumberFormat="1" applyBorder="1" applyAlignment="1">
      <alignment wrapText="1"/>
    </xf>
    <xf numFmtId="49" fontId="18" fillId="0" borderId="5" xfId="2" applyNumberFormat="1" applyFont="1" applyBorder="1"/>
    <xf numFmtId="41" fontId="20" fillId="0" borderId="5" xfId="2" applyNumberFormat="1" applyFont="1" applyBorder="1"/>
    <xf numFmtId="43" fontId="20" fillId="0" borderId="5" xfId="2" applyNumberFormat="1" applyFont="1" applyBorder="1"/>
    <xf numFmtId="49" fontId="14" fillId="0" borderId="0" xfId="2" applyNumberFormat="1" applyFont="1"/>
    <xf numFmtId="0" fontId="15" fillId="0" borderId="0" xfId="2" applyFont="1"/>
    <xf numFmtId="43" fontId="2" fillId="0" borderId="0" xfId="2" applyNumberFormat="1"/>
    <xf numFmtId="0" fontId="22" fillId="0" borderId="5" xfId="2" applyFont="1" applyBorder="1"/>
    <xf numFmtId="49" fontId="18" fillId="0" borderId="0" xfId="2" applyNumberFormat="1" applyFont="1"/>
    <xf numFmtId="0" fontId="22" fillId="0" borderId="0" xfId="2" applyFont="1"/>
    <xf numFmtId="41" fontId="23" fillId="0" borderId="0" xfId="2" applyNumberFormat="1" applyFont="1"/>
    <xf numFmtId="41" fontId="24" fillId="0" borderId="0" xfId="2" applyNumberFormat="1" applyFont="1"/>
    <xf numFmtId="43" fontId="23" fillId="0" borderId="0" xfId="2" applyNumberFormat="1" applyFont="1"/>
    <xf numFmtId="0" fontId="5" fillId="0" borderId="0" xfId="2" applyFont="1"/>
    <xf numFmtId="41" fontId="16" fillId="0" borderId="0" xfId="2" applyNumberFormat="1" applyFont="1"/>
    <xf numFmtId="0" fontId="13" fillId="0" borderId="0" xfId="2" applyFont="1" applyAlignment="1">
      <alignment horizontal="center"/>
    </xf>
    <xf numFmtId="0" fontId="13" fillId="0" borderId="0" xfId="2" quotePrefix="1" applyFont="1" applyAlignment="1">
      <alignment horizontal="center"/>
    </xf>
    <xf numFmtId="49" fontId="2" fillId="0" borderId="3" xfId="2" applyNumberFormat="1" applyBorder="1"/>
    <xf numFmtId="177" fontId="2" fillId="0" borderId="3" xfId="1" applyNumberFormat="1" applyFont="1" applyBorder="1" applyAlignment="1"/>
    <xf numFmtId="49" fontId="18" fillId="0" borderId="6" xfId="2" applyNumberFormat="1" applyFont="1" applyBorder="1"/>
    <xf numFmtId="0" fontId="23" fillId="0" borderId="6" xfId="2" applyFont="1" applyBorder="1"/>
    <xf numFmtId="41" fontId="23" fillId="0" borderId="6" xfId="2" applyNumberFormat="1" applyFont="1" applyBorder="1"/>
    <xf numFmtId="176" fontId="23" fillId="0" borderId="6" xfId="0" applyNumberFormat="1" applyFont="1" applyBorder="1" applyAlignment="1"/>
    <xf numFmtId="0" fontId="23" fillId="0" borderId="0" xfId="2" applyFont="1"/>
    <xf numFmtId="0" fontId="25" fillId="0" borderId="0" xfId="2" quotePrefix="1" applyFont="1" applyAlignment="1">
      <alignment horizontal="left"/>
    </xf>
    <xf numFmtId="0" fontId="25" fillId="0" borderId="0" xfId="2" applyFont="1"/>
    <xf numFmtId="178" fontId="2" fillId="2" borderId="0" xfId="2" applyNumberFormat="1" applyFill="1"/>
    <xf numFmtId="0" fontId="12" fillId="0" borderId="1" xfId="2" applyFont="1" applyBorder="1" applyAlignment="1">
      <alignment horizontal="center"/>
    </xf>
    <xf numFmtId="0" fontId="6" fillId="0" borderId="2" xfId="2" quotePrefix="1" applyFont="1" applyBorder="1" applyAlignment="1">
      <alignment horizontal="center"/>
    </xf>
    <xf numFmtId="43" fontId="2" fillId="0" borderId="7" xfId="2" applyNumberFormat="1" applyBorder="1"/>
    <xf numFmtId="10" fontId="23" fillId="0" borderId="0" xfId="2" applyNumberFormat="1" applyFont="1"/>
    <xf numFmtId="43" fontId="20" fillId="0" borderId="9" xfId="2" applyNumberFormat="1" applyFont="1" applyBorder="1"/>
    <xf numFmtId="41" fontId="20" fillId="0" borderId="6" xfId="2" applyNumberFormat="1" applyFont="1" applyBorder="1"/>
    <xf numFmtId="0" fontId="27" fillId="0" borderId="1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27" fillId="0" borderId="2" xfId="2" applyFont="1" applyBorder="1" applyAlignment="1">
      <alignment horizontal="center"/>
    </xf>
    <xf numFmtId="41" fontId="2" fillId="3" borderId="0" xfId="2" applyNumberFormat="1" applyFill="1"/>
    <xf numFmtId="10" fontId="21" fillId="0" borderId="0" xfId="2" applyNumberFormat="1" applyFont="1"/>
    <xf numFmtId="43" fontId="20" fillId="0" borderId="0" xfId="2" applyNumberFormat="1" applyFont="1"/>
    <xf numFmtId="0" fontId="19" fillId="0" borderId="6" xfId="2" applyFont="1" applyBorder="1"/>
    <xf numFmtId="43" fontId="2" fillId="0" borderId="6" xfId="2" applyNumberFormat="1" applyBorder="1"/>
    <xf numFmtId="43" fontId="20" fillId="0" borderId="6" xfId="2" applyNumberFormat="1" applyFont="1" applyBorder="1"/>
    <xf numFmtId="0" fontId="22" fillId="0" borderId="6" xfId="2" applyFont="1" applyBorder="1"/>
    <xf numFmtId="41" fontId="29" fillId="0" borderId="1" xfId="2" applyNumberFormat="1" applyFont="1" applyBorder="1" applyAlignment="1">
      <alignment horizontal="center"/>
    </xf>
    <xf numFmtId="41" fontId="30" fillId="0" borderId="2" xfId="2" applyNumberFormat="1" applyFont="1" applyBorder="1" applyAlignment="1">
      <alignment horizontal="center"/>
    </xf>
    <xf numFmtId="41" fontId="31" fillId="0" borderId="3" xfId="2" applyNumberFormat="1" applyFont="1" applyBorder="1"/>
    <xf numFmtId="41" fontId="32" fillId="0" borderId="6" xfId="2" applyNumberFormat="1" applyFont="1" applyBorder="1"/>
    <xf numFmtId="41" fontId="31" fillId="0" borderId="0" xfId="2" applyNumberFormat="1" applyFont="1"/>
    <xf numFmtId="41" fontId="32" fillId="0" borderId="5" xfId="2" applyNumberFormat="1" applyFont="1" applyBorder="1"/>
    <xf numFmtId="38" fontId="20" fillId="0" borderId="6" xfId="0" applyNumberFormat="1" applyFont="1" applyBorder="1" applyAlignment="1"/>
    <xf numFmtId="38" fontId="20" fillId="0" borderId="5" xfId="0" applyNumberFormat="1" applyFont="1" applyBorder="1" applyAlignment="1"/>
    <xf numFmtId="38" fontId="20" fillId="0" borderId="6" xfId="1" applyNumberFormat="1" applyFont="1" applyBorder="1" applyAlignment="1"/>
    <xf numFmtId="38" fontId="20" fillId="0" borderId="5" xfId="1" applyNumberFormat="1" applyFont="1" applyBorder="1" applyAlignment="1"/>
    <xf numFmtId="38" fontId="2" fillId="0" borderId="3" xfId="0" applyNumberFormat="1" applyFont="1" applyBorder="1" applyAlignment="1"/>
    <xf numFmtId="38" fontId="16" fillId="0" borderId="0" xfId="2" applyNumberFormat="1" applyFont="1"/>
    <xf numFmtId="38" fontId="2" fillId="0" borderId="1" xfId="1" applyNumberFormat="1" applyFont="1" applyBorder="1" applyAlignment="1"/>
    <xf numFmtId="38" fontId="21" fillId="0" borderId="0" xfId="2" applyNumberFormat="1" applyFont="1"/>
    <xf numFmtId="179" fontId="20" fillId="0" borderId="6" xfId="2" applyNumberFormat="1" applyFont="1" applyBorder="1"/>
    <xf numFmtId="180" fontId="28" fillId="0" borderId="3" xfId="0" applyNumberFormat="1" applyFont="1" applyBorder="1" applyAlignment="1"/>
    <xf numFmtId="180" fontId="28" fillId="2" borderId="2" xfId="3" applyNumberFormat="1" applyFont="1" applyFill="1" applyBorder="1" applyAlignment="1"/>
    <xf numFmtId="180" fontId="20" fillId="0" borderId="6" xfId="2" applyNumberFormat="1" applyFont="1" applyBorder="1"/>
    <xf numFmtId="180" fontId="28" fillId="2" borderId="3" xfId="3" applyNumberFormat="1" applyFont="1" applyFill="1" applyBorder="1" applyAlignment="1"/>
    <xf numFmtId="180" fontId="20" fillId="0" borderId="9" xfId="2" applyNumberFormat="1" applyFont="1" applyBorder="1"/>
    <xf numFmtId="180" fontId="2" fillId="0" borderId="3" xfId="2" applyNumberFormat="1" applyBorder="1"/>
    <xf numFmtId="180" fontId="28" fillId="2" borderId="10" xfId="3" applyNumberFormat="1" applyFont="1" applyFill="1" applyBorder="1" applyAlignment="1"/>
    <xf numFmtId="180" fontId="2" fillId="0" borderId="0" xfId="2" applyNumberFormat="1"/>
    <xf numFmtId="180" fontId="23" fillId="0" borderId="6" xfId="2" applyNumberFormat="1" applyFont="1" applyBorder="1"/>
    <xf numFmtId="41" fontId="35" fillId="0" borderId="1" xfId="2" applyNumberFormat="1" applyFont="1" applyBorder="1" applyAlignment="1">
      <alignment horizontal="center"/>
    </xf>
    <xf numFmtId="41" fontId="42" fillId="0" borderId="1" xfId="2" applyNumberFormat="1" applyFont="1" applyBorder="1" applyAlignment="1">
      <alignment horizont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 applyAlignment="1">
      <alignment horizontal="center"/>
    </xf>
    <xf numFmtId="49" fontId="26" fillId="0" borderId="0" xfId="2" applyNumberFormat="1" applyFont="1" applyAlignment="1">
      <alignment horizontal="center"/>
    </xf>
    <xf numFmtId="41" fontId="2" fillId="0" borderId="3" xfId="2" applyNumberFormat="1" applyFont="1" applyFill="1" applyBorder="1"/>
  </cellXfs>
  <cellStyles count="8">
    <cellStyle name="一般" xfId="0" builtinId="0"/>
    <cellStyle name="一般 2" xfId="2" xr:uid="{00000000-0005-0000-0000-000001000000}"/>
    <cellStyle name="一般 2 2" xfId="7" xr:uid="{86E11400-34D6-495B-8A6B-3E7148E2D4C4}"/>
    <cellStyle name="一般 2 3" xfId="4" xr:uid="{00000000-0005-0000-0000-000002000000}"/>
    <cellStyle name="千分位" xfId="1" builtinId="3"/>
    <cellStyle name="千分位 2" xfId="5" xr:uid="{00000000-0005-0000-0000-000004000000}"/>
    <cellStyle name="百分比" xfId="3" builtinId="5"/>
    <cellStyle name="貨幣 2" xfId="6" xr:uid="{46DD5993-6968-4A3C-99CE-01F8F90A122D}"/>
  </cellStyles>
  <dxfs count="76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mruColors>
      <color rgb="FF230CF0"/>
      <color rgb="FFCC66FF"/>
      <color rgb="FFA86ED4"/>
      <color rgb="FF3399FF"/>
      <color rgb="FF99CCFF"/>
      <color rgb="FFF765BC"/>
      <color rgb="FFD7A9C8"/>
      <color rgb="FFC47EAD"/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3E2E-D7B5-47E6-8110-A93E402F2D92}">
  <sheetPr>
    <tabColor rgb="FF92D050"/>
    <pageSetUpPr fitToPage="1"/>
  </sheetPr>
  <dimension ref="A1:J89"/>
  <sheetViews>
    <sheetView tabSelected="1" zoomScaleNormal="100" workbookViewId="0">
      <selection activeCell="A2" sqref="A2"/>
    </sheetView>
  </sheetViews>
  <sheetFormatPr defaultRowHeight="15.75"/>
  <cols>
    <col min="1" max="1" width="14.5" style="2" customWidth="1"/>
    <col min="2" max="2" width="25" style="3" customWidth="1"/>
    <col min="3" max="3" width="14" style="4" customWidth="1"/>
    <col min="4" max="4" width="14.375" style="4" customWidth="1"/>
    <col min="5" max="5" width="13.5" style="4" customWidth="1"/>
    <col min="6" max="7" width="15.125" style="4" customWidth="1"/>
    <col min="8" max="8" width="15.625" style="4" customWidth="1"/>
    <col min="9" max="9" width="13.875" style="3" customWidth="1"/>
    <col min="10" max="10" width="12.62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97" t="s">
        <v>101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8.25" customHeight="1"/>
    <row r="3" spans="1:10">
      <c r="A3" s="5" t="s">
        <v>0</v>
      </c>
      <c r="B3" s="6" t="s">
        <v>1</v>
      </c>
      <c r="C3" s="95" t="s">
        <v>103</v>
      </c>
      <c r="D3" s="8" t="s">
        <v>104</v>
      </c>
      <c r="E3" s="9" t="s">
        <v>2</v>
      </c>
      <c r="F3" s="10" t="s">
        <v>105</v>
      </c>
      <c r="G3" s="96" t="s">
        <v>106</v>
      </c>
      <c r="H3" s="9" t="s">
        <v>3</v>
      </c>
      <c r="I3" s="55" t="s">
        <v>4</v>
      </c>
      <c r="J3" s="61" t="s">
        <v>87</v>
      </c>
    </row>
    <row r="4" spans="1:10">
      <c r="A4" s="12"/>
      <c r="B4" s="13"/>
      <c r="C4" s="14" t="s">
        <v>5</v>
      </c>
      <c r="D4" s="14" t="s">
        <v>5</v>
      </c>
      <c r="E4" s="15"/>
      <c r="F4" s="16" t="s">
        <v>6</v>
      </c>
      <c r="G4" s="16" t="s">
        <v>6</v>
      </c>
      <c r="H4" s="17" t="s">
        <v>6</v>
      </c>
      <c r="I4" s="18" t="s">
        <v>6</v>
      </c>
      <c r="J4" s="19" t="s">
        <v>6</v>
      </c>
    </row>
    <row r="5" spans="1:10" ht="16.5">
      <c r="A5" s="20" t="s">
        <v>7</v>
      </c>
      <c r="B5" s="21" t="s">
        <v>8</v>
      </c>
      <c r="C5" s="22">
        <v>8</v>
      </c>
      <c r="D5" s="22">
        <v>5903</v>
      </c>
      <c r="E5" s="81">
        <f t="shared" ref="E5:E11" si="0">C5-D5</f>
        <v>-5895</v>
      </c>
      <c r="F5" s="22">
        <v>10611</v>
      </c>
      <c r="G5" s="22">
        <v>340831</v>
      </c>
      <c r="H5" s="81">
        <f t="shared" ref="H5:H11" si="1">F5-G5</f>
        <v>-330220</v>
      </c>
      <c r="I5" s="24">
        <f t="shared" ref="I5" si="2">F5/C5</f>
        <v>1326.375</v>
      </c>
      <c r="J5" s="24">
        <f>G5/D5</f>
        <v>57.738607487718106</v>
      </c>
    </row>
    <row r="6" spans="1:10" ht="16.5">
      <c r="A6" s="25" t="s">
        <v>9</v>
      </c>
      <c r="B6" s="26" t="s">
        <v>10</v>
      </c>
      <c r="C6" s="22">
        <v>0</v>
      </c>
      <c r="D6" s="22">
        <v>1861</v>
      </c>
      <c r="E6" s="81">
        <f t="shared" si="0"/>
        <v>-1861</v>
      </c>
      <c r="F6" s="22">
        <v>0</v>
      </c>
      <c r="G6" s="22">
        <v>230249</v>
      </c>
      <c r="H6" s="81">
        <f>F6-G7</f>
        <v>-102694</v>
      </c>
      <c r="I6" s="24">
        <f>IF(C6,F6/C6,0)</f>
        <v>0</v>
      </c>
      <c r="J6" s="24">
        <f t="shared" ref="J6:J10" si="3">G6/D6</f>
        <v>123.72326706072005</v>
      </c>
    </row>
    <row r="7" spans="1:10" ht="16.5">
      <c r="A7" s="20" t="s">
        <v>11</v>
      </c>
      <c r="B7" s="27" t="s">
        <v>12</v>
      </c>
      <c r="C7" s="28">
        <v>0</v>
      </c>
      <c r="D7" s="22">
        <v>2104</v>
      </c>
      <c r="E7" s="81">
        <f t="shared" si="0"/>
        <v>-2104</v>
      </c>
      <c r="F7" s="22">
        <v>0</v>
      </c>
      <c r="G7" s="22">
        <v>102694</v>
      </c>
      <c r="H7" s="81">
        <f>F7-G8</f>
        <v>-331674</v>
      </c>
      <c r="I7" s="24">
        <f>IF(C7,F7/C7,0)</f>
        <v>0</v>
      </c>
      <c r="J7" s="24">
        <f t="shared" si="3"/>
        <v>48.808935361216733</v>
      </c>
    </row>
    <row r="8" spans="1:10" ht="16.5">
      <c r="A8" s="20" t="s">
        <v>13</v>
      </c>
      <c r="B8" s="27" t="s">
        <v>14</v>
      </c>
      <c r="C8" s="22">
        <v>0</v>
      </c>
      <c r="D8" s="22">
        <v>2655</v>
      </c>
      <c r="E8" s="81">
        <f t="shared" si="0"/>
        <v>-2655</v>
      </c>
      <c r="F8" s="22">
        <v>0</v>
      </c>
      <c r="G8" s="22">
        <v>331674</v>
      </c>
      <c r="H8" s="81">
        <f t="shared" si="1"/>
        <v>-331674</v>
      </c>
      <c r="I8" s="24">
        <f t="shared" ref="I8:I10" si="4">IF(C8,F8/C8,0)</f>
        <v>0</v>
      </c>
      <c r="J8" s="24">
        <f t="shared" si="3"/>
        <v>124.92429378531074</v>
      </c>
    </row>
    <row r="9" spans="1:10" ht="16.5">
      <c r="A9" s="20" t="s">
        <v>15</v>
      </c>
      <c r="B9" s="27" t="s">
        <v>16</v>
      </c>
      <c r="C9" s="22">
        <v>84</v>
      </c>
      <c r="D9" s="22">
        <v>1518</v>
      </c>
      <c r="E9" s="81">
        <f t="shared" si="0"/>
        <v>-1434</v>
      </c>
      <c r="F9" s="22">
        <v>137123</v>
      </c>
      <c r="G9" s="22">
        <v>166583</v>
      </c>
      <c r="H9" s="81">
        <f t="shared" si="1"/>
        <v>-29460</v>
      </c>
      <c r="I9" s="24">
        <f t="shared" si="4"/>
        <v>1632.4166666666667</v>
      </c>
      <c r="J9" s="24">
        <f t="shared" si="3"/>
        <v>109.73847167325428</v>
      </c>
    </row>
    <row r="10" spans="1:10" ht="16.5">
      <c r="A10" s="20" t="s">
        <v>17</v>
      </c>
      <c r="B10" s="27" t="s">
        <v>18</v>
      </c>
      <c r="C10" s="22">
        <v>285</v>
      </c>
      <c r="D10" s="22">
        <v>879</v>
      </c>
      <c r="E10" s="81">
        <f t="shared" si="0"/>
        <v>-594</v>
      </c>
      <c r="F10" s="22">
        <v>687679</v>
      </c>
      <c r="G10" s="22">
        <v>337946</v>
      </c>
      <c r="H10" s="83">
        <f>F10-G10</f>
        <v>349733</v>
      </c>
      <c r="I10" s="24">
        <f t="shared" si="4"/>
        <v>2412.9087719298245</v>
      </c>
      <c r="J10" s="24">
        <f t="shared" si="3"/>
        <v>384.46643913538111</v>
      </c>
    </row>
    <row r="11" spans="1:10" ht="20.25" thickBot="1">
      <c r="A11" s="47" t="s">
        <v>19</v>
      </c>
      <c r="B11" s="67" t="s">
        <v>20</v>
      </c>
      <c r="C11" s="60">
        <f>SUM(C5:C10)</f>
        <v>377</v>
      </c>
      <c r="D11" s="60">
        <f>SUM(D5:D10)</f>
        <v>14920</v>
      </c>
      <c r="E11" s="77">
        <f t="shared" si="0"/>
        <v>-14543</v>
      </c>
      <c r="F11" s="60">
        <f>SUM(F5:F10)</f>
        <v>835413</v>
      </c>
      <c r="G11" s="60">
        <f>SUM(G5:G10)</f>
        <v>1509977</v>
      </c>
      <c r="H11" s="79">
        <f t="shared" si="1"/>
        <v>-674564</v>
      </c>
      <c r="I11" s="69">
        <f t="shared" ref="I11:J13" si="5">F11/C11</f>
        <v>2215.9496021220161</v>
      </c>
      <c r="J11" s="69">
        <f t="shared" si="5"/>
        <v>101.20489276139411</v>
      </c>
    </row>
    <row r="12" spans="1:10" ht="11.25" customHeight="1" thickTop="1">
      <c r="A12" s="32"/>
      <c r="B12" s="33"/>
      <c r="E12" s="82"/>
      <c r="H12" s="84"/>
      <c r="I12" s="34"/>
      <c r="J12" s="34"/>
    </row>
    <row r="13" spans="1:10" ht="16.5">
      <c r="A13" s="20" t="s">
        <v>21</v>
      </c>
      <c r="B13" s="21" t="s">
        <v>22</v>
      </c>
      <c r="C13" s="22">
        <v>2</v>
      </c>
      <c r="D13" s="22">
        <v>534</v>
      </c>
      <c r="E13" s="81">
        <f>C13-D13</f>
        <v>-532</v>
      </c>
      <c r="F13" s="22">
        <v>1996</v>
      </c>
      <c r="G13" s="22">
        <v>24833</v>
      </c>
      <c r="H13" s="81">
        <f>F13-G13</f>
        <v>-22837</v>
      </c>
      <c r="I13" s="24">
        <v>0</v>
      </c>
      <c r="J13" s="24">
        <f t="shared" si="5"/>
        <v>46.50374531835206</v>
      </c>
    </row>
    <row r="14" spans="1:10" ht="20.25" thickBot="1">
      <c r="A14" s="29" t="s">
        <v>23</v>
      </c>
      <c r="B14" s="35" t="s">
        <v>24</v>
      </c>
      <c r="C14" s="30">
        <f>C11+C13</f>
        <v>379</v>
      </c>
      <c r="D14" s="30">
        <f>D11+D13</f>
        <v>15454</v>
      </c>
      <c r="E14" s="78">
        <f>C14-D14</f>
        <v>-15075</v>
      </c>
      <c r="F14" s="30">
        <f>F11+F13</f>
        <v>837409</v>
      </c>
      <c r="G14" s="30">
        <f>G11+G13</f>
        <v>1534810</v>
      </c>
      <c r="H14" s="80">
        <f>F14-G14</f>
        <v>-697401</v>
      </c>
      <c r="I14" s="31">
        <f>F14/C14</f>
        <v>2209.5224274406332</v>
      </c>
      <c r="J14" s="31">
        <f>G14/D14</f>
        <v>99.31474052025365</v>
      </c>
    </row>
    <row r="15" spans="1:10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0" s="41" customFormat="1" ht="20.25" customHeight="1">
      <c r="A16" s="98" t="s">
        <v>102</v>
      </c>
      <c r="B16" s="98"/>
      <c r="C16" s="98"/>
      <c r="D16" s="98"/>
      <c r="E16" s="98"/>
      <c r="F16" s="98"/>
      <c r="G16" s="98"/>
      <c r="H16" s="98"/>
      <c r="I16" s="98"/>
      <c r="J16" s="98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95" t="s">
        <v>103</v>
      </c>
      <c r="D18" s="8" t="s">
        <v>104</v>
      </c>
      <c r="E18" s="9" t="s">
        <v>25</v>
      </c>
      <c r="F18" s="10" t="s">
        <v>105</v>
      </c>
      <c r="G18" s="96" t="s">
        <v>106</v>
      </c>
      <c r="H18" s="9" t="s">
        <v>25</v>
      </c>
      <c r="I18" s="43"/>
      <c r="J18" s="43"/>
    </row>
    <row r="19" spans="1:10">
      <c r="A19" s="12"/>
      <c r="B19" s="13"/>
      <c r="C19" s="14" t="s">
        <v>26</v>
      </c>
      <c r="D19" s="14" t="s">
        <v>26</v>
      </c>
      <c r="E19" s="17" t="s">
        <v>6</v>
      </c>
      <c r="F19" s="16" t="s">
        <v>6</v>
      </c>
      <c r="G19" s="16" t="s">
        <v>6</v>
      </c>
      <c r="H19" s="17" t="s">
        <v>6</v>
      </c>
      <c r="I19" s="44"/>
      <c r="J19" s="43"/>
    </row>
    <row r="20" spans="1:10">
      <c r="A20" s="45" t="s">
        <v>27</v>
      </c>
      <c r="B20" s="21" t="s">
        <v>28</v>
      </c>
      <c r="C20" s="22">
        <v>0</v>
      </c>
      <c r="D20" s="22">
        <v>4443</v>
      </c>
      <c r="E20" s="23">
        <f t="shared" ref="E20:E42" si="6">C20-D20</f>
        <v>-4443</v>
      </c>
      <c r="F20" s="22">
        <v>0</v>
      </c>
      <c r="G20" s="100">
        <v>192284</v>
      </c>
      <c r="H20" s="23">
        <f t="shared" ref="H20:H42" si="7">F20-G20</f>
        <v>-192284</v>
      </c>
      <c r="I20" s="4"/>
      <c r="J20" s="4"/>
    </row>
    <row r="21" spans="1:10">
      <c r="A21" s="45" t="s">
        <v>29</v>
      </c>
      <c r="B21" s="21" t="s">
        <v>30</v>
      </c>
      <c r="C21" s="22">
        <v>0</v>
      </c>
      <c r="D21" s="22">
        <v>1274</v>
      </c>
      <c r="E21" s="23">
        <f t="shared" si="6"/>
        <v>-1274</v>
      </c>
      <c r="F21" s="22">
        <v>0</v>
      </c>
      <c r="G21" s="100">
        <v>82402</v>
      </c>
      <c r="H21" s="23">
        <f t="shared" si="7"/>
        <v>-82402</v>
      </c>
      <c r="I21" s="4"/>
      <c r="J21" s="4"/>
    </row>
    <row r="22" spans="1:10">
      <c r="A22" s="45" t="s">
        <v>31</v>
      </c>
      <c r="B22" s="21" t="s">
        <v>32</v>
      </c>
      <c r="C22" s="22">
        <v>25607</v>
      </c>
      <c r="D22" s="22">
        <v>290287</v>
      </c>
      <c r="E22" s="23">
        <f t="shared" si="6"/>
        <v>-264680</v>
      </c>
      <c r="F22" s="22">
        <v>2265031</v>
      </c>
      <c r="G22" s="22">
        <v>13286191</v>
      </c>
      <c r="H22" s="23">
        <f t="shared" si="7"/>
        <v>-11021160</v>
      </c>
      <c r="I22" s="4"/>
      <c r="J22" s="4"/>
    </row>
    <row r="23" spans="1:10">
      <c r="A23" s="45" t="s">
        <v>33</v>
      </c>
      <c r="B23" s="21" t="s">
        <v>34</v>
      </c>
      <c r="C23" s="22">
        <v>7469</v>
      </c>
      <c r="D23" s="22">
        <v>55408</v>
      </c>
      <c r="E23" s="23">
        <f t="shared" si="6"/>
        <v>-47939</v>
      </c>
      <c r="F23" s="22">
        <v>164778</v>
      </c>
      <c r="G23" s="22">
        <v>5283329</v>
      </c>
      <c r="H23" s="23">
        <f>F23-G23</f>
        <v>-5118551</v>
      </c>
      <c r="I23" s="4"/>
      <c r="J23" s="4"/>
    </row>
    <row r="24" spans="1:10">
      <c r="A24" s="45" t="s">
        <v>35</v>
      </c>
      <c r="B24" s="21" t="s">
        <v>36</v>
      </c>
      <c r="C24" s="22">
        <v>3007</v>
      </c>
      <c r="D24" s="22">
        <v>10623</v>
      </c>
      <c r="E24" s="23">
        <f t="shared" si="6"/>
        <v>-7616</v>
      </c>
      <c r="F24" s="22">
        <v>98763</v>
      </c>
      <c r="G24" s="22">
        <v>305098</v>
      </c>
      <c r="H24" s="23">
        <f>F24-G24</f>
        <v>-206335</v>
      </c>
      <c r="I24" s="4"/>
      <c r="J24" s="4"/>
    </row>
    <row r="25" spans="1:10">
      <c r="A25" s="45" t="s">
        <v>37</v>
      </c>
      <c r="B25" s="21" t="s">
        <v>38</v>
      </c>
      <c r="C25" s="22">
        <v>1360</v>
      </c>
      <c r="D25" s="22">
        <v>3388</v>
      </c>
      <c r="E25" s="23">
        <f t="shared" si="6"/>
        <v>-2028</v>
      </c>
      <c r="F25" s="22">
        <v>257206</v>
      </c>
      <c r="G25" s="22">
        <v>292240</v>
      </c>
      <c r="H25" s="23">
        <f t="shared" si="7"/>
        <v>-35034</v>
      </c>
      <c r="I25" s="4"/>
      <c r="J25" s="4"/>
    </row>
    <row r="26" spans="1:10">
      <c r="A26" s="45" t="s">
        <v>39</v>
      </c>
      <c r="B26" s="21" t="s">
        <v>40</v>
      </c>
      <c r="C26" s="22">
        <v>4442</v>
      </c>
      <c r="D26" s="22">
        <v>30965</v>
      </c>
      <c r="E26" s="23">
        <f t="shared" si="6"/>
        <v>-26523</v>
      </c>
      <c r="F26" s="22">
        <v>600412</v>
      </c>
      <c r="G26" s="22">
        <v>1101582</v>
      </c>
      <c r="H26" s="23">
        <f t="shared" si="7"/>
        <v>-501170</v>
      </c>
      <c r="I26" s="4"/>
      <c r="J26" s="4"/>
    </row>
    <row r="27" spans="1:10">
      <c r="A27" s="45">
        <v>87149320103</v>
      </c>
      <c r="B27" s="21" t="s">
        <v>86</v>
      </c>
      <c r="C27" s="22">
        <v>0</v>
      </c>
      <c r="D27" s="22">
        <v>123</v>
      </c>
      <c r="E27" s="23">
        <f t="shared" si="6"/>
        <v>-123</v>
      </c>
      <c r="F27" s="22">
        <v>0</v>
      </c>
      <c r="G27" s="22">
        <v>6082</v>
      </c>
      <c r="H27" s="23">
        <f t="shared" si="7"/>
        <v>-6082</v>
      </c>
      <c r="I27" s="4"/>
      <c r="J27" s="4"/>
    </row>
    <row r="28" spans="1:10">
      <c r="A28" s="45" t="s">
        <v>41</v>
      </c>
      <c r="B28" s="21" t="s">
        <v>42</v>
      </c>
      <c r="C28" s="22">
        <v>1400</v>
      </c>
      <c r="D28" s="22">
        <v>1521</v>
      </c>
      <c r="E28" s="23">
        <f t="shared" si="6"/>
        <v>-121</v>
      </c>
      <c r="F28" s="22">
        <v>4435</v>
      </c>
      <c r="G28" s="22">
        <v>11245</v>
      </c>
      <c r="H28" s="23">
        <f t="shared" si="7"/>
        <v>-6810</v>
      </c>
      <c r="I28" s="4"/>
      <c r="J28" s="4"/>
    </row>
    <row r="29" spans="1:10">
      <c r="A29" s="45" t="s">
        <v>43</v>
      </c>
      <c r="B29" s="21" t="s">
        <v>44</v>
      </c>
      <c r="C29" s="22">
        <v>33484</v>
      </c>
      <c r="D29" s="22">
        <v>92781</v>
      </c>
      <c r="E29" s="23">
        <f t="shared" si="6"/>
        <v>-59297</v>
      </c>
      <c r="F29" s="22">
        <v>1605101</v>
      </c>
      <c r="G29" s="22">
        <v>1274888</v>
      </c>
      <c r="H29" s="23">
        <f t="shared" si="7"/>
        <v>330213</v>
      </c>
      <c r="I29" s="4"/>
      <c r="J29" s="4"/>
    </row>
    <row r="30" spans="1:10">
      <c r="A30" s="45" t="s">
        <v>45</v>
      </c>
      <c r="B30" s="21" t="s">
        <v>46</v>
      </c>
      <c r="C30" s="22">
        <v>492</v>
      </c>
      <c r="D30" s="22">
        <v>38777</v>
      </c>
      <c r="E30" s="23">
        <f t="shared" si="6"/>
        <v>-38285</v>
      </c>
      <c r="F30" s="22">
        <v>21855</v>
      </c>
      <c r="G30" s="22">
        <v>437529</v>
      </c>
      <c r="H30" s="23">
        <f t="shared" si="7"/>
        <v>-415674</v>
      </c>
      <c r="I30" s="4"/>
      <c r="J30" s="4"/>
    </row>
    <row r="31" spans="1:10">
      <c r="A31" s="45" t="s">
        <v>47</v>
      </c>
      <c r="B31" s="21" t="s">
        <v>48</v>
      </c>
      <c r="C31" s="22">
        <v>1295</v>
      </c>
      <c r="D31" s="22">
        <v>22740</v>
      </c>
      <c r="E31" s="23">
        <f t="shared" si="6"/>
        <v>-21445</v>
      </c>
      <c r="F31" s="22">
        <v>17295</v>
      </c>
      <c r="G31" s="22">
        <v>113824</v>
      </c>
      <c r="H31" s="23">
        <f t="shared" si="7"/>
        <v>-96529</v>
      </c>
      <c r="I31" s="4"/>
      <c r="J31" s="4"/>
    </row>
    <row r="32" spans="1:10">
      <c r="A32" s="45" t="s">
        <v>49</v>
      </c>
      <c r="B32" s="21" t="s">
        <v>50</v>
      </c>
      <c r="C32" s="22">
        <v>4346</v>
      </c>
      <c r="D32" s="22">
        <v>74990</v>
      </c>
      <c r="E32" s="23">
        <f t="shared" si="6"/>
        <v>-70644</v>
      </c>
      <c r="F32" s="22">
        <v>302217</v>
      </c>
      <c r="G32" s="22">
        <v>742667</v>
      </c>
      <c r="H32" s="23">
        <f t="shared" si="7"/>
        <v>-440450</v>
      </c>
      <c r="I32" s="4"/>
      <c r="J32" s="4"/>
    </row>
    <row r="33" spans="1:10">
      <c r="A33" s="45" t="s">
        <v>51</v>
      </c>
      <c r="B33" s="21" t="s">
        <v>52</v>
      </c>
      <c r="C33" s="22">
        <v>1910</v>
      </c>
      <c r="D33" s="22">
        <v>23754</v>
      </c>
      <c r="E33" s="23">
        <f t="shared" si="6"/>
        <v>-21844</v>
      </c>
      <c r="F33" s="22">
        <v>80455</v>
      </c>
      <c r="G33" s="22">
        <v>68666</v>
      </c>
      <c r="H33" s="23">
        <f t="shared" si="7"/>
        <v>11789</v>
      </c>
      <c r="I33" s="4"/>
      <c r="J33" s="4"/>
    </row>
    <row r="34" spans="1:10">
      <c r="A34" s="45" t="s">
        <v>53</v>
      </c>
      <c r="B34" s="21" t="s">
        <v>54</v>
      </c>
      <c r="C34" s="22">
        <v>4302</v>
      </c>
      <c r="D34" s="22">
        <v>34477</v>
      </c>
      <c r="E34" s="23">
        <f t="shared" si="6"/>
        <v>-30175</v>
      </c>
      <c r="F34" s="22">
        <v>710358</v>
      </c>
      <c r="G34" s="22">
        <v>855907</v>
      </c>
      <c r="H34" s="23">
        <f t="shared" si="7"/>
        <v>-145549</v>
      </c>
      <c r="I34" s="4"/>
      <c r="J34" s="4"/>
    </row>
    <row r="35" spans="1:10">
      <c r="A35" s="45">
        <v>87149320906</v>
      </c>
      <c r="B35" s="21" t="s">
        <v>85</v>
      </c>
      <c r="C35" s="22">
        <v>25318</v>
      </c>
      <c r="D35" s="22">
        <v>10516</v>
      </c>
      <c r="E35" s="23">
        <f t="shared" si="6"/>
        <v>14802</v>
      </c>
      <c r="F35" s="22">
        <v>717169</v>
      </c>
      <c r="G35" s="22">
        <v>158061</v>
      </c>
      <c r="H35" s="23">
        <f t="shared" si="7"/>
        <v>559108</v>
      </c>
      <c r="I35" s="4"/>
      <c r="J35" s="4"/>
    </row>
    <row r="36" spans="1:10">
      <c r="A36" s="45" t="s">
        <v>55</v>
      </c>
      <c r="B36" s="21" t="s">
        <v>56</v>
      </c>
      <c r="C36" s="22">
        <v>1184</v>
      </c>
      <c r="D36" s="46">
        <v>8507</v>
      </c>
      <c r="E36" s="23">
        <f t="shared" si="6"/>
        <v>-7323</v>
      </c>
      <c r="F36" s="22">
        <v>14317</v>
      </c>
      <c r="G36" s="22">
        <v>49445</v>
      </c>
      <c r="H36" s="23">
        <f t="shared" si="7"/>
        <v>-35128</v>
      </c>
      <c r="I36" s="4"/>
      <c r="J36" s="4"/>
    </row>
    <row r="37" spans="1:10">
      <c r="A37" s="45" t="s">
        <v>57</v>
      </c>
      <c r="B37" s="21" t="s">
        <v>58</v>
      </c>
      <c r="C37" s="22">
        <v>7546</v>
      </c>
      <c r="D37" s="22">
        <v>7658</v>
      </c>
      <c r="E37" s="23">
        <f>C37-D37</f>
        <v>-112</v>
      </c>
      <c r="F37" s="22">
        <v>168165</v>
      </c>
      <c r="G37" s="22">
        <v>183151</v>
      </c>
      <c r="H37" s="23">
        <f t="shared" si="7"/>
        <v>-14986</v>
      </c>
      <c r="I37" s="4"/>
      <c r="J37" s="4"/>
    </row>
    <row r="38" spans="1:10">
      <c r="A38" s="45" t="s">
        <v>59</v>
      </c>
      <c r="B38" s="21" t="s">
        <v>60</v>
      </c>
      <c r="C38" s="22">
        <v>2441</v>
      </c>
      <c r="D38" s="22">
        <v>19037</v>
      </c>
      <c r="E38" s="23">
        <f t="shared" si="6"/>
        <v>-16596</v>
      </c>
      <c r="F38" s="22">
        <v>27715</v>
      </c>
      <c r="G38" s="22">
        <v>638329</v>
      </c>
      <c r="H38" s="23">
        <f t="shared" si="7"/>
        <v>-610614</v>
      </c>
      <c r="I38" s="4"/>
      <c r="J38" s="4"/>
    </row>
    <row r="39" spans="1:10">
      <c r="A39" s="45" t="s">
        <v>61</v>
      </c>
      <c r="B39" s="21" t="s">
        <v>62</v>
      </c>
      <c r="C39" s="22">
        <v>8232</v>
      </c>
      <c r="D39" s="22">
        <v>26179</v>
      </c>
      <c r="E39" s="23">
        <f t="shared" si="6"/>
        <v>-17947</v>
      </c>
      <c r="F39" s="22">
        <v>253025</v>
      </c>
      <c r="G39" s="22">
        <v>1835368</v>
      </c>
      <c r="H39" s="23">
        <f t="shared" si="7"/>
        <v>-1582343</v>
      </c>
      <c r="I39" s="4"/>
      <c r="J39" s="4"/>
    </row>
    <row r="40" spans="1:10">
      <c r="A40" s="45" t="s">
        <v>63</v>
      </c>
      <c r="B40" s="21" t="s">
        <v>64</v>
      </c>
      <c r="C40" s="22">
        <v>11041</v>
      </c>
      <c r="D40" s="22">
        <v>50632</v>
      </c>
      <c r="E40" s="23">
        <f t="shared" si="6"/>
        <v>-39591</v>
      </c>
      <c r="F40" s="22">
        <v>199430</v>
      </c>
      <c r="G40" s="22">
        <v>339342</v>
      </c>
      <c r="H40" s="23">
        <f t="shared" si="7"/>
        <v>-139912</v>
      </c>
      <c r="I40" s="4"/>
      <c r="J40" s="4"/>
    </row>
    <row r="41" spans="1:10">
      <c r="A41" s="45" t="s">
        <v>65</v>
      </c>
      <c r="B41" s="21" t="s">
        <v>66</v>
      </c>
      <c r="C41" s="22">
        <v>252</v>
      </c>
      <c r="D41" s="22">
        <v>20651</v>
      </c>
      <c r="E41" s="23">
        <f t="shared" si="6"/>
        <v>-20399</v>
      </c>
      <c r="F41" s="22">
        <v>4117</v>
      </c>
      <c r="G41" s="22">
        <v>147166</v>
      </c>
      <c r="H41" s="23">
        <f t="shared" si="7"/>
        <v>-143049</v>
      </c>
      <c r="I41" s="4"/>
      <c r="J41" s="4"/>
    </row>
    <row r="42" spans="1:10" ht="18.75" customHeight="1" thickBot="1">
      <c r="A42" s="47" t="s">
        <v>23</v>
      </c>
      <c r="B42" s="48"/>
      <c r="C42" s="49">
        <f>SUM(C20:C41)</f>
        <v>145128</v>
      </c>
      <c r="D42" s="49">
        <f>SUM(D20:D41)</f>
        <v>828731</v>
      </c>
      <c r="E42" s="50">
        <f t="shared" si="6"/>
        <v>-683603</v>
      </c>
      <c r="F42" s="49">
        <f>SUM(F20:F41)</f>
        <v>7511844</v>
      </c>
      <c r="G42" s="49">
        <f>SUM(G20:G41)</f>
        <v>27404796</v>
      </c>
      <c r="H42" s="50">
        <f t="shared" si="7"/>
        <v>-19892952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91</v>
      </c>
      <c r="B44" s="53"/>
      <c r="C44" s="54"/>
      <c r="D44" s="53"/>
      <c r="E44" s="53"/>
      <c r="F44" s="53"/>
    </row>
    <row r="45" spans="1:10" ht="16.5">
      <c r="C45"/>
      <c r="D45"/>
    </row>
    <row r="88" spans="5:5">
      <c r="E88" s="64"/>
    </row>
    <row r="89" spans="5:5">
      <c r="E89" s="64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9AFB6-64FC-449E-A836-9AF636CE421B}">
  <sheetPr>
    <tabColor rgb="FF92D050"/>
    <pageSetUpPr fitToPage="1"/>
  </sheetPr>
  <dimension ref="A1:K46"/>
  <sheetViews>
    <sheetView topLeftCell="B1" zoomScaleNormal="100" workbookViewId="0">
      <selection activeCell="B2" sqref="B2"/>
    </sheetView>
  </sheetViews>
  <sheetFormatPr defaultRowHeight="15.75"/>
  <cols>
    <col min="1" max="1" width="13.875" style="2" customWidth="1"/>
    <col min="2" max="2" width="26.12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2.875" style="3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99" t="s">
        <v>107</v>
      </c>
      <c r="B1" s="99"/>
      <c r="C1" s="99"/>
      <c r="D1" s="99"/>
      <c r="E1" s="99"/>
      <c r="F1" s="99"/>
      <c r="G1" s="99"/>
      <c r="H1" s="99"/>
      <c r="I1" s="99"/>
      <c r="J1" s="99"/>
    </row>
    <row r="2" spans="1:11" ht="8.25" customHeight="1"/>
    <row r="3" spans="1:11">
      <c r="A3" s="5" t="s">
        <v>0</v>
      </c>
      <c r="B3" s="6" t="s">
        <v>1</v>
      </c>
      <c r="C3" s="7" t="s">
        <v>108</v>
      </c>
      <c r="D3" s="7" t="s">
        <v>109</v>
      </c>
      <c r="E3" s="9" t="s">
        <v>68</v>
      </c>
      <c r="F3" s="71" t="s">
        <v>110</v>
      </c>
      <c r="G3" s="71" t="s">
        <v>111</v>
      </c>
      <c r="H3" s="9" t="s">
        <v>68</v>
      </c>
      <c r="I3" s="55" t="s">
        <v>96</v>
      </c>
      <c r="J3" s="55" t="s">
        <v>97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13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53</v>
      </c>
      <c r="D5" s="22">
        <v>253</v>
      </c>
      <c r="E5" s="86">
        <f>IF(D5,(C5-D5)/D5,0)</f>
        <v>-0.79051383399209485</v>
      </c>
      <c r="F5" s="73">
        <v>70839</v>
      </c>
      <c r="G5" s="73">
        <v>90549</v>
      </c>
      <c r="H5" s="87">
        <f>IF(G5,(F5-G5)/G5,0)</f>
        <v>-0.21767219958254647</v>
      </c>
      <c r="I5" s="24">
        <f>IF(C5,F5/C5,0)</f>
        <v>1336.5849056603774</v>
      </c>
      <c r="J5" s="24">
        <f>IF(D5,G5/D5,0)</f>
        <v>357.901185770751</v>
      </c>
      <c r="K5" s="86">
        <f>IF(J5,(I5-J5)/J5,0)</f>
        <v>2.7345081793512405</v>
      </c>
    </row>
    <row r="6" spans="1:11" ht="16.5">
      <c r="A6" s="25" t="s">
        <v>9</v>
      </c>
      <c r="B6" s="26" t="s">
        <v>10</v>
      </c>
      <c r="C6" s="22">
        <v>29</v>
      </c>
      <c r="D6" s="22">
        <v>5</v>
      </c>
      <c r="E6" s="86">
        <f t="shared" ref="E6:E13" si="0">IF(D6,(C6-D6)/D6,0)</f>
        <v>4.8</v>
      </c>
      <c r="F6" s="73">
        <v>31938</v>
      </c>
      <c r="G6" s="73">
        <v>1190</v>
      </c>
      <c r="H6" s="87">
        <f t="shared" ref="H6:H13" si="1">IF(G6,(F6-G6)/G6,0)</f>
        <v>25.838655462184875</v>
      </c>
      <c r="I6" s="24">
        <f t="shared" ref="I6:J11" si="2">IF(C6,F6/C6,0)</f>
        <v>1101.3103448275863</v>
      </c>
      <c r="J6" s="24">
        <f t="shared" si="2"/>
        <v>238</v>
      </c>
      <c r="K6" s="86">
        <f t="shared" ref="K6:K11" si="3">IF(J6,(I6-J6)/J6,0)</f>
        <v>3.6273543900318752</v>
      </c>
    </row>
    <row r="7" spans="1:11" ht="16.5">
      <c r="A7" s="20" t="s">
        <v>11</v>
      </c>
      <c r="B7" s="27" t="s">
        <v>12</v>
      </c>
      <c r="C7" s="22">
        <v>0</v>
      </c>
      <c r="D7" s="22">
        <v>0</v>
      </c>
      <c r="E7" s="86">
        <f t="shared" si="0"/>
        <v>0</v>
      </c>
      <c r="F7" s="73">
        <v>0</v>
      </c>
      <c r="G7" s="73">
        <v>0</v>
      </c>
      <c r="H7" s="87">
        <f t="shared" si="1"/>
        <v>0</v>
      </c>
      <c r="I7" s="24">
        <f t="shared" si="2"/>
        <v>0</v>
      </c>
      <c r="J7" s="24">
        <f t="shared" si="2"/>
        <v>0</v>
      </c>
      <c r="K7" s="86">
        <f t="shared" si="3"/>
        <v>0</v>
      </c>
    </row>
    <row r="8" spans="1:11" ht="16.5">
      <c r="A8" s="20" t="s">
        <v>13</v>
      </c>
      <c r="B8" s="27" t="s">
        <v>14</v>
      </c>
      <c r="C8" s="22">
        <v>0</v>
      </c>
      <c r="D8" s="22">
        <v>0</v>
      </c>
      <c r="E8" s="86">
        <f t="shared" si="0"/>
        <v>0</v>
      </c>
      <c r="F8" s="73">
        <v>0</v>
      </c>
      <c r="G8" s="73">
        <v>0</v>
      </c>
      <c r="H8" s="87">
        <f t="shared" si="1"/>
        <v>0</v>
      </c>
      <c r="I8" s="24">
        <f t="shared" si="2"/>
        <v>0</v>
      </c>
      <c r="J8" s="24">
        <f t="shared" si="2"/>
        <v>0</v>
      </c>
      <c r="K8" s="86">
        <f t="shared" si="3"/>
        <v>0</v>
      </c>
    </row>
    <row r="9" spans="1:11" ht="16.5">
      <c r="A9" s="20" t="s">
        <v>15</v>
      </c>
      <c r="B9" s="27" t="s">
        <v>16</v>
      </c>
      <c r="C9" s="22">
        <v>166</v>
      </c>
      <c r="D9" s="22">
        <v>380</v>
      </c>
      <c r="E9" s="86">
        <f t="shared" si="0"/>
        <v>-0.56315789473684208</v>
      </c>
      <c r="F9" s="73">
        <v>303947</v>
      </c>
      <c r="G9" s="73">
        <v>458348</v>
      </c>
      <c r="H9" s="87">
        <f t="shared" si="1"/>
        <v>-0.33686412943876703</v>
      </c>
      <c r="I9" s="24">
        <f t="shared" si="2"/>
        <v>1831.0060240963855</v>
      </c>
      <c r="J9" s="24">
        <f t="shared" si="2"/>
        <v>1206.1789473684209</v>
      </c>
      <c r="K9" s="86">
        <f t="shared" si="3"/>
        <v>0.51802187236908759</v>
      </c>
    </row>
    <row r="10" spans="1:11" ht="16.5">
      <c r="A10" s="20" t="s">
        <v>17</v>
      </c>
      <c r="B10" s="27" t="s">
        <v>18</v>
      </c>
      <c r="C10" s="22">
        <v>327</v>
      </c>
      <c r="D10" s="22">
        <v>8273</v>
      </c>
      <c r="E10" s="86">
        <f t="shared" si="0"/>
        <v>-0.96047383053305935</v>
      </c>
      <c r="F10" s="73">
        <v>819585</v>
      </c>
      <c r="G10" s="73">
        <v>13047479</v>
      </c>
      <c r="H10" s="87">
        <f t="shared" si="1"/>
        <v>-0.93718441700500155</v>
      </c>
      <c r="I10" s="24">
        <f t="shared" si="2"/>
        <v>2506.3761467889908</v>
      </c>
      <c r="J10" s="24">
        <f t="shared" si="2"/>
        <v>1577.1157983802732</v>
      </c>
      <c r="K10" s="86">
        <f t="shared" si="3"/>
        <v>0.58921504011505366</v>
      </c>
    </row>
    <row r="11" spans="1:11" ht="20.25" thickBot="1">
      <c r="A11" s="29" t="s">
        <v>19</v>
      </c>
      <c r="B11" s="67" t="s">
        <v>20</v>
      </c>
      <c r="C11" s="60">
        <f>SUM(C5:C10)</f>
        <v>575</v>
      </c>
      <c r="D11" s="60">
        <f>SUM(D5:D10)</f>
        <v>8911</v>
      </c>
      <c r="E11" s="88">
        <f t="shared" si="0"/>
        <v>-0.93547301088542256</v>
      </c>
      <c r="F11" s="74">
        <f>SUM(F5:F10)</f>
        <v>1226309</v>
      </c>
      <c r="G11" s="74">
        <f>SUM(G5:G10)</f>
        <v>13597566</v>
      </c>
      <c r="H11" s="88">
        <f t="shared" si="1"/>
        <v>-0.90981407996107544</v>
      </c>
      <c r="I11" s="68">
        <f t="shared" si="2"/>
        <v>2132.7113043478262</v>
      </c>
      <c r="J11" s="69">
        <f t="shared" si="2"/>
        <v>1525.9304230726068</v>
      </c>
      <c r="K11" s="88">
        <f t="shared" si="3"/>
        <v>0.39764649298583882</v>
      </c>
    </row>
    <row r="12" spans="1:11" ht="11.25" customHeight="1" thickTop="1">
      <c r="A12" s="32"/>
      <c r="B12" s="33"/>
      <c r="E12" s="65"/>
      <c r="F12" s="75"/>
      <c r="G12" s="75"/>
      <c r="H12" s="65"/>
      <c r="I12" s="57"/>
      <c r="J12" s="66"/>
      <c r="K12" s="58"/>
    </row>
    <row r="13" spans="1:11" ht="16.5">
      <c r="A13" s="20" t="s">
        <v>21</v>
      </c>
      <c r="B13" s="21" t="s">
        <v>22</v>
      </c>
      <c r="C13" s="22">
        <v>0</v>
      </c>
      <c r="D13" s="22">
        <v>260</v>
      </c>
      <c r="E13" s="86">
        <f t="shared" si="0"/>
        <v>-1</v>
      </c>
      <c r="F13" s="73">
        <v>0</v>
      </c>
      <c r="G13" s="73">
        <v>18441</v>
      </c>
      <c r="H13" s="89">
        <f t="shared" si="1"/>
        <v>-1</v>
      </c>
      <c r="I13" s="24">
        <f t="shared" ref="I13:J13" si="4">IF(C13,F13/C13,0)</f>
        <v>0</v>
      </c>
      <c r="J13" s="24">
        <f t="shared" si="4"/>
        <v>70.926923076923075</v>
      </c>
      <c r="K13" s="86">
        <f t="shared" ref="K13" si="5">IF(J13,(I13-J13)/J13,0)</f>
        <v>-1</v>
      </c>
    </row>
    <row r="14" spans="1:11" ht="20.25" thickBot="1">
      <c r="A14" s="29" t="s">
        <v>23</v>
      </c>
      <c r="B14" s="35" t="s">
        <v>75</v>
      </c>
      <c r="C14" s="30">
        <f>SUM(C11+C13)</f>
        <v>575</v>
      </c>
      <c r="D14" s="30">
        <f>D11+D13</f>
        <v>9171</v>
      </c>
      <c r="E14" s="88">
        <f>(C14-D14)/D14</f>
        <v>-0.93730236615418161</v>
      </c>
      <c r="F14" s="76">
        <f>SUM(F11+F13)</f>
        <v>1226309</v>
      </c>
      <c r="G14" s="76">
        <f>G11+G13</f>
        <v>13616007</v>
      </c>
      <c r="H14" s="90">
        <f>(F14-G14)/G14</f>
        <v>-0.90993622432773424</v>
      </c>
      <c r="I14" s="31">
        <f>F14/C14</f>
        <v>2132.7113043478262</v>
      </c>
      <c r="J14" s="59">
        <f>G14/D14</f>
        <v>1484.6807327445208</v>
      </c>
      <c r="K14" s="85">
        <f>(I14-J14)/J14</f>
        <v>0.43647806380930276</v>
      </c>
    </row>
    <row r="15" spans="1:11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1" ht="17.25" customHeight="1">
      <c r="A16" s="99" t="s">
        <v>112</v>
      </c>
      <c r="B16" s="99"/>
      <c r="C16" s="99"/>
      <c r="D16" s="99"/>
      <c r="E16" s="99"/>
      <c r="F16" s="99"/>
      <c r="G16" s="99"/>
      <c r="H16" s="99"/>
      <c r="I16" s="99"/>
      <c r="J16" s="99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108</v>
      </c>
      <c r="D18" s="7" t="s">
        <v>109</v>
      </c>
      <c r="E18" s="9" t="s">
        <v>68</v>
      </c>
      <c r="F18" s="71" t="s">
        <v>110</v>
      </c>
      <c r="G18" s="71" t="s">
        <v>111</v>
      </c>
      <c r="H18" s="9" t="s">
        <v>68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77</v>
      </c>
      <c r="I19" s="44"/>
      <c r="J19" s="43"/>
    </row>
    <row r="20" spans="1:10">
      <c r="A20" s="45" t="s">
        <v>27</v>
      </c>
      <c r="B20" s="21" t="s">
        <v>28</v>
      </c>
      <c r="C20" s="22">
        <v>31</v>
      </c>
      <c r="D20" s="22">
        <v>98</v>
      </c>
      <c r="E20" s="87">
        <f t="shared" ref="E20:E41" si="6">IF(D20,(C20-D20)/D20,0)</f>
        <v>-0.68367346938775508</v>
      </c>
      <c r="F20" s="73">
        <v>1649</v>
      </c>
      <c r="G20" s="73">
        <v>11281</v>
      </c>
      <c r="H20" s="91">
        <f t="shared" ref="H20:H24" si="7">IF(G20,(F20-G20)/G20,0)</f>
        <v>-0.85382501551280909</v>
      </c>
      <c r="I20" s="4"/>
      <c r="J20" s="4"/>
    </row>
    <row r="21" spans="1:10">
      <c r="A21" s="45" t="s">
        <v>29</v>
      </c>
      <c r="B21" s="21" t="s">
        <v>30</v>
      </c>
      <c r="C21" s="22">
        <v>35</v>
      </c>
      <c r="D21" s="22">
        <v>0</v>
      </c>
      <c r="E21" s="87">
        <f t="shared" si="6"/>
        <v>0</v>
      </c>
      <c r="F21" s="73">
        <v>2854</v>
      </c>
      <c r="G21" s="73">
        <v>0</v>
      </c>
      <c r="H21" s="91">
        <f t="shared" si="7"/>
        <v>0</v>
      </c>
      <c r="I21" s="4"/>
      <c r="J21" s="4"/>
    </row>
    <row r="22" spans="1:10">
      <c r="A22" s="45" t="s">
        <v>31</v>
      </c>
      <c r="B22" s="21" t="s">
        <v>32</v>
      </c>
      <c r="C22" s="22">
        <v>56986</v>
      </c>
      <c r="D22" s="22">
        <v>73080</v>
      </c>
      <c r="E22" s="87">
        <f t="shared" si="6"/>
        <v>-0.22022441160372194</v>
      </c>
      <c r="F22" s="73">
        <v>2551220</v>
      </c>
      <c r="G22" s="73">
        <v>3278079</v>
      </c>
      <c r="H22" s="91">
        <f t="shared" si="7"/>
        <v>-0.22173321631357878</v>
      </c>
      <c r="I22" s="4"/>
      <c r="J22" s="4"/>
    </row>
    <row r="23" spans="1:10">
      <c r="A23" s="45" t="s">
        <v>33</v>
      </c>
      <c r="B23" s="21" t="s">
        <v>34</v>
      </c>
      <c r="C23" s="22">
        <v>15105</v>
      </c>
      <c r="D23" s="22">
        <v>6013</v>
      </c>
      <c r="E23" s="87">
        <f t="shared" si="6"/>
        <v>1.5120572093796774</v>
      </c>
      <c r="F23" s="73">
        <v>411669</v>
      </c>
      <c r="G23" s="73">
        <v>108422</v>
      </c>
      <c r="H23" s="91">
        <f t="shared" si="7"/>
        <v>2.7969139104609764</v>
      </c>
      <c r="I23" s="4"/>
      <c r="J23" s="4"/>
    </row>
    <row r="24" spans="1:10">
      <c r="A24" s="45" t="s">
        <v>35</v>
      </c>
      <c r="B24" s="21" t="s">
        <v>36</v>
      </c>
      <c r="C24" s="22">
        <v>5800</v>
      </c>
      <c r="D24" s="22">
        <v>2387</v>
      </c>
      <c r="E24" s="87">
        <f t="shared" si="6"/>
        <v>1.4298282362798491</v>
      </c>
      <c r="F24" s="73">
        <v>247701</v>
      </c>
      <c r="G24" s="73">
        <v>57920</v>
      </c>
      <c r="H24" s="91">
        <f t="shared" si="7"/>
        <v>3.2766056629834255</v>
      </c>
      <c r="I24" s="4"/>
      <c r="J24" s="4"/>
    </row>
    <row r="25" spans="1:10">
      <c r="A25" s="45" t="s">
        <v>37</v>
      </c>
      <c r="B25" s="21" t="s">
        <v>38</v>
      </c>
      <c r="C25" s="22">
        <v>355</v>
      </c>
      <c r="D25" s="22">
        <v>4605</v>
      </c>
      <c r="E25" s="87">
        <f t="shared" si="6"/>
        <v>-0.92290988056460366</v>
      </c>
      <c r="F25" s="73">
        <v>162672</v>
      </c>
      <c r="G25" s="73">
        <v>1266405</v>
      </c>
      <c r="H25" s="91">
        <f>IF(G25,(F25-G25)/G25,0)</f>
        <v>-0.87154820140476386</v>
      </c>
      <c r="I25" s="4"/>
      <c r="J25" s="4"/>
    </row>
    <row r="26" spans="1:10">
      <c r="A26" s="45" t="s">
        <v>39</v>
      </c>
      <c r="B26" s="21" t="s">
        <v>40</v>
      </c>
      <c r="C26" s="22">
        <v>4134</v>
      </c>
      <c r="D26" s="22">
        <v>3869</v>
      </c>
      <c r="E26" s="87">
        <f t="shared" si="6"/>
        <v>6.8493150684931503E-2</v>
      </c>
      <c r="F26" s="73">
        <v>485221</v>
      </c>
      <c r="G26" s="73">
        <v>456279</v>
      </c>
      <c r="H26" s="91">
        <f t="shared" ref="H26:H41" si="8">IF(G26,(F26-G26)/G26,0)</f>
        <v>6.3430488801807669E-2</v>
      </c>
      <c r="I26" s="4"/>
      <c r="J26" s="4"/>
    </row>
    <row r="27" spans="1:10">
      <c r="A27" s="45">
        <v>87149320103</v>
      </c>
      <c r="B27" s="21" t="s">
        <v>86</v>
      </c>
      <c r="C27" s="22">
        <v>0</v>
      </c>
      <c r="D27" s="22">
        <v>0</v>
      </c>
      <c r="E27" s="87">
        <f>IF(D27,(C27-D27)/D27,0)</f>
        <v>0</v>
      </c>
      <c r="F27" s="73">
        <v>0</v>
      </c>
      <c r="G27" s="73">
        <v>0</v>
      </c>
      <c r="H27" s="91">
        <f t="shared" si="8"/>
        <v>0</v>
      </c>
      <c r="I27" s="4"/>
      <c r="J27" s="4"/>
    </row>
    <row r="28" spans="1:10">
      <c r="A28" s="45" t="s">
        <v>41</v>
      </c>
      <c r="B28" s="21" t="s">
        <v>42</v>
      </c>
      <c r="C28" s="22">
        <v>0</v>
      </c>
      <c r="D28" s="22">
        <v>0</v>
      </c>
      <c r="E28" s="87">
        <f t="shared" si="6"/>
        <v>0</v>
      </c>
      <c r="F28" s="73">
        <v>0</v>
      </c>
      <c r="G28" s="73">
        <v>0</v>
      </c>
      <c r="H28" s="91">
        <f t="shared" si="8"/>
        <v>0</v>
      </c>
      <c r="I28" s="4"/>
      <c r="J28" s="4"/>
    </row>
    <row r="29" spans="1:10">
      <c r="A29" s="45" t="s">
        <v>43</v>
      </c>
      <c r="B29" s="21" t="s">
        <v>44</v>
      </c>
      <c r="C29" s="22">
        <v>41147</v>
      </c>
      <c r="D29" s="22">
        <v>25256</v>
      </c>
      <c r="E29" s="87">
        <f t="shared" si="6"/>
        <v>0.62919702248970544</v>
      </c>
      <c r="F29" s="73">
        <v>1549160</v>
      </c>
      <c r="G29" s="73">
        <v>929677</v>
      </c>
      <c r="H29" s="91">
        <f t="shared" si="8"/>
        <v>0.66634218120917266</v>
      </c>
      <c r="I29" s="4"/>
      <c r="J29" s="4"/>
    </row>
    <row r="30" spans="1:10">
      <c r="A30" s="45" t="s">
        <v>45</v>
      </c>
      <c r="B30" s="21" t="s">
        <v>46</v>
      </c>
      <c r="C30" s="22">
        <v>254</v>
      </c>
      <c r="D30" s="22">
        <v>2026</v>
      </c>
      <c r="E30" s="87">
        <f t="shared" si="6"/>
        <v>-0.87462981243830207</v>
      </c>
      <c r="F30" s="73">
        <v>19317</v>
      </c>
      <c r="G30" s="73">
        <v>36484</v>
      </c>
      <c r="H30" s="91">
        <f t="shared" si="8"/>
        <v>-0.47053502905383182</v>
      </c>
      <c r="I30" s="4"/>
      <c r="J30" s="4"/>
    </row>
    <row r="31" spans="1:10">
      <c r="A31" s="45" t="s">
        <v>47</v>
      </c>
      <c r="B31" s="21" t="s">
        <v>48</v>
      </c>
      <c r="C31" s="22">
        <v>5686</v>
      </c>
      <c r="D31" s="22">
        <v>11546</v>
      </c>
      <c r="E31" s="87">
        <f t="shared" si="6"/>
        <v>-0.50753507708297241</v>
      </c>
      <c r="F31" s="73">
        <v>261087</v>
      </c>
      <c r="G31" s="73">
        <v>167315</v>
      </c>
      <c r="H31" s="91">
        <f t="shared" si="8"/>
        <v>0.56045184233332335</v>
      </c>
      <c r="I31" s="4"/>
      <c r="J31" s="4"/>
    </row>
    <row r="32" spans="1:10">
      <c r="A32" s="45" t="s">
        <v>49</v>
      </c>
      <c r="B32" s="21" t="s">
        <v>50</v>
      </c>
      <c r="C32" s="22">
        <v>4489</v>
      </c>
      <c r="D32" s="22">
        <v>5319</v>
      </c>
      <c r="E32" s="87">
        <f t="shared" si="6"/>
        <v>-0.15604436924233878</v>
      </c>
      <c r="F32" s="73">
        <v>272057</v>
      </c>
      <c r="G32" s="73">
        <v>369901</v>
      </c>
      <c r="H32" s="91">
        <f t="shared" si="8"/>
        <v>-0.26451401861579177</v>
      </c>
      <c r="I32" s="4"/>
      <c r="J32" s="4"/>
    </row>
    <row r="33" spans="1:10">
      <c r="A33" s="45" t="s">
        <v>51</v>
      </c>
      <c r="B33" s="21" t="s">
        <v>52</v>
      </c>
      <c r="C33" s="22">
        <v>4851</v>
      </c>
      <c r="D33" s="22">
        <v>2921</v>
      </c>
      <c r="E33" s="87">
        <f t="shared" si="6"/>
        <v>0.66073262581307768</v>
      </c>
      <c r="F33" s="73">
        <v>119188</v>
      </c>
      <c r="G33" s="73">
        <v>97264</v>
      </c>
      <c r="H33" s="91">
        <f t="shared" si="8"/>
        <v>0.225407139332127</v>
      </c>
      <c r="I33" s="4"/>
      <c r="J33" s="4"/>
    </row>
    <row r="34" spans="1:10">
      <c r="A34" s="45" t="s">
        <v>53</v>
      </c>
      <c r="B34" s="21" t="s">
        <v>54</v>
      </c>
      <c r="C34" s="22">
        <v>1966</v>
      </c>
      <c r="D34" s="22">
        <v>11709</v>
      </c>
      <c r="E34" s="87">
        <f t="shared" si="6"/>
        <v>-0.83209496968144159</v>
      </c>
      <c r="F34" s="73">
        <v>382746</v>
      </c>
      <c r="G34" s="73">
        <v>944724</v>
      </c>
      <c r="H34" s="91">
        <f t="shared" si="8"/>
        <v>-0.59485945101426452</v>
      </c>
      <c r="I34" s="4"/>
      <c r="J34" s="4"/>
    </row>
    <row r="35" spans="1:10">
      <c r="A35" s="45">
        <v>87149320906</v>
      </c>
      <c r="B35" s="21" t="s">
        <v>85</v>
      </c>
      <c r="C35" s="22">
        <v>10421</v>
      </c>
      <c r="D35" s="22">
        <v>13147</v>
      </c>
      <c r="E35" s="87">
        <f t="shared" si="6"/>
        <v>-0.2073476838822545</v>
      </c>
      <c r="F35" s="73">
        <v>393181</v>
      </c>
      <c r="G35" s="73">
        <v>316994</v>
      </c>
      <c r="H35" s="91">
        <f t="shared" si="8"/>
        <v>0.24034208849378852</v>
      </c>
      <c r="I35" s="4"/>
      <c r="J35" s="4"/>
    </row>
    <row r="36" spans="1:10">
      <c r="A36" s="45" t="s">
        <v>55</v>
      </c>
      <c r="B36" s="21" t="s">
        <v>56</v>
      </c>
      <c r="C36" s="22">
        <v>253</v>
      </c>
      <c r="D36" s="22">
        <v>72</v>
      </c>
      <c r="E36" s="87">
        <f t="shared" si="6"/>
        <v>2.5138888888888888</v>
      </c>
      <c r="F36" s="73">
        <v>2093</v>
      </c>
      <c r="G36" s="73">
        <v>11219</v>
      </c>
      <c r="H36" s="91">
        <f t="shared" si="8"/>
        <v>-0.81344148319814602</v>
      </c>
      <c r="I36" s="4"/>
      <c r="J36" s="4"/>
    </row>
    <row r="37" spans="1:10">
      <c r="A37" s="45" t="s">
        <v>57</v>
      </c>
      <c r="B37" s="21" t="s">
        <v>58</v>
      </c>
      <c r="C37" s="28">
        <v>23023</v>
      </c>
      <c r="D37" s="22">
        <v>1754</v>
      </c>
      <c r="E37" s="87">
        <f t="shared" si="6"/>
        <v>12.12599771949829</v>
      </c>
      <c r="F37" s="73">
        <v>529367</v>
      </c>
      <c r="G37" s="73">
        <v>83065</v>
      </c>
      <c r="H37" s="91">
        <f t="shared" si="8"/>
        <v>5.3729248179136819</v>
      </c>
      <c r="I37" s="4"/>
      <c r="J37" s="4"/>
    </row>
    <row r="38" spans="1:10">
      <c r="A38" s="45" t="s">
        <v>59</v>
      </c>
      <c r="B38" s="21" t="s">
        <v>60</v>
      </c>
      <c r="C38" s="22">
        <v>21332</v>
      </c>
      <c r="D38" s="22">
        <v>2543</v>
      </c>
      <c r="E38" s="87">
        <f t="shared" si="6"/>
        <v>7.3885174990169089</v>
      </c>
      <c r="F38" s="73">
        <v>347005</v>
      </c>
      <c r="G38" s="73">
        <v>260170</v>
      </c>
      <c r="H38" s="91">
        <f t="shared" si="8"/>
        <v>0.33376253987777221</v>
      </c>
      <c r="I38" s="4"/>
      <c r="J38" s="4"/>
    </row>
    <row r="39" spans="1:10">
      <c r="A39" s="45" t="s">
        <v>61</v>
      </c>
      <c r="B39" s="21" t="s">
        <v>62</v>
      </c>
      <c r="C39" s="22">
        <v>27475</v>
      </c>
      <c r="D39" s="22">
        <v>2299</v>
      </c>
      <c r="E39" s="87">
        <f t="shared" si="6"/>
        <v>10.950848194867334</v>
      </c>
      <c r="F39" s="73">
        <v>451158</v>
      </c>
      <c r="G39" s="73">
        <v>100820</v>
      </c>
      <c r="H39" s="91">
        <f t="shared" si="8"/>
        <v>3.4748859353302914</v>
      </c>
      <c r="I39" s="4"/>
      <c r="J39" s="4"/>
    </row>
    <row r="40" spans="1:10">
      <c r="A40" s="45" t="s">
        <v>63</v>
      </c>
      <c r="B40" s="21" t="s">
        <v>64</v>
      </c>
      <c r="C40" s="22">
        <v>32184</v>
      </c>
      <c r="D40" s="22">
        <v>17520</v>
      </c>
      <c r="E40" s="87">
        <f t="shared" si="6"/>
        <v>0.83698630136986296</v>
      </c>
      <c r="F40" s="73">
        <v>501997</v>
      </c>
      <c r="G40" s="73">
        <v>303375</v>
      </c>
      <c r="H40" s="91">
        <f t="shared" si="8"/>
        <v>0.65470786979810469</v>
      </c>
      <c r="I40" s="4"/>
      <c r="J40" s="4"/>
    </row>
    <row r="41" spans="1:10">
      <c r="A41" s="45" t="s">
        <v>65</v>
      </c>
      <c r="B41" s="21" t="s">
        <v>66</v>
      </c>
      <c r="C41" s="22">
        <v>1810</v>
      </c>
      <c r="D41" s="22">
        <v>693</v>
      </c>
      <c r="E41" s="87">
        <f t="shared" si="6"/>
        <v>1.6118326118326118</v>
      </c>
      <c r="F41" s="73">
        <v>16746</v>
      </c>
      <c r="G41" s="73">
        <v>8848</v>
      </c>
      <c r="H41" s="91">
        <f t="shared" si="8"/>
        <v>0.89263110307414106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257337</v>
      </c>
      <c r="D42" s="60">
        <f>SUM(D20:D41)</f>
        <v>186857</v>
      </c>
      <c r="E42" s="88">
        <f t="shared" ref="E42" si="9">(C42-D42)/D42</f>
        <v>0.37718683271164583</v>
      </c>
      <c r="F42" s="74">
        <f>SUM(F20:F41)</f>
        <v>8708088</v>
      </c>
      <c r="G42" s="74">
        <f>SUM(G20:G41)</f>
        <v>8808242</v>
      </c>
      <c r="H42" s="88">
        <f t="shared" ref="H42" si="10">(F42-G42)/G42</f>
        <v>-1.1370486869002917E-2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67</v>
      </c>
      <c r="B44" s="53"/>
      <c r="C44" s="54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E5:E10">
    <cfRule type="cellIs" dxfId="75" priority="7" operator="greaterThanOrEqual">
      <formula>0</formula>
    </cfRule>
    <cfRule type="cellIs" dxfId="74" priority="8" operator="lessThan">
      <formula>0</formula>
    </cfRule>
  </conditionalFormatting>
  <conditionalFormatting sqref="E13">
    <cfRule type="cellIs" dxfId="73" priority="5" operator="greaterThanOrEqual">
      <formula>0</formula>
    </cfRule>
    <cfRule type="cellIs" dxfId="72" priority="6" operator="lessThan">
      <formula>0</formula>
    </cfRule>
  </conditionalFormatting>
  <conditionalFormatting sqref="E20:E41">
    <cfRule type="cellIs" dxfId="71" priority="11" operator="greaterThanOrEqual">
      <formula>0</formula>
    </cfRule>
    <cfRule type="cellIs" dxfId="70" priority="12" operator="lessThan">
      <formula>0</formula>
    </cfRule>
  </conditionalFormatting>
  <conditionalFormatting sqref="H5:H10">
    <cfRule type="cellIs" dxfId="69" priority="9" operator="greaterThanOrEqual">
      <formula>0</formula>
    </cfRule>
    <cfRule type="cellIs" dxfId="68" priority="10" operator="lessThan">
      <formula>0</formula>
    </cfRule>
  </conditionalFormatting>
  <conditionalFormatting sqref="H13">
    <cfRule type="cellIs" dxfId="67" priority="13" operator="greaterThanOrEqual">
      <formula>0</formula>
    </cfRule>
    <cfRule type="cellIs" dxfId="66" priority="14" operator="lessThan">
      <formula>0</formula>
    </cfRule>
  </conditionalFormatting>
  <conditionalFormatting sqref="K5:K10">
    <cfRule type="cellIs" dxfId="65" priority="3" operator="greaterThanOrEqual">
      <formula>0</formula>
    </cfRule>
    <cfRule type="cellIs" dxfId="64" priority="4" operator="lessThan">
      <formula>0</formula>
    </cfRule>
  </conditionalFormatting>
  <conditionalFormatting sqref="K13">
    <cfRule type="cellIs" dxfId="63" priority="1" operator="greaterThanOrEqual">
      <formula>0</formula>
    </cfRule>
    <cfRule type="cellIs" dxfId="62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BA08-FBF9-425E-9829-1FAC971BD379}">
  <sheetPr>
    <tabColor rgb="FF92D050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4" width="15.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1" customFormat="1" ht="23.25">
      <c r="A1" s="98" t="s">
        <v>113</v>
      </c>
      <c r="B1" s="98"/>
      <c r="C1" s="98"/>
      <c r="D1" s="98"/>
      <c r="E1" s="98"/>
      <c r="F1" s="98"/>
      <c r="G1" s="98"/>
      <c r="H1" s="98"/>
      <c r="I1" s="98"/>
      <c r="J1" s="98"/>
    </row>
    <row r="2" spans="1:11" ht="8.25" customHeight="1"/>
    <row r="3" spans="1:11">
      <c r="A3" s="5" t="s">
        <v>0</v>
      </c>
      <c r="B3" s="6" t="s">
        <v>1</v>
      </c>
      <c r="C3" s="7" t="s">
        <v>108</v>
      </c>
      <c r="D3" s="7" t="s">
        <v>109</v>
      </c>
      <c r="E3" s="9" t="s">
        <v>78</v>
      </c>
      <c r="F3" s="71" t="s">
        <v>110</v>
      </c>
      <c r="G3" s="71" t="s">
        <v>111</v>
      </c>
      <c r="H3" s="9" t="s">
        <v>78</v>
      </c>
      <c r="I3" s="55" t="s">
        <v>83</v>
      </c>
      <c r="J3" s="55" t="s">
        <v>84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62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9889</v>
      </c>
      <c r="D5" s="22">
        <v>7044</v>
      </c>
      <c r="E5" s="87">
        <f>IF(D5,(C5-D5)/D5,0)</f>
        <v>0.40388983532084044</v>
      </c>
      <c r="F5" s="73">
        <v>598169</v>
      </c>
      <c r="G5" s="73">
        <v>385378</v>
      </c>
      <c r="H5" s="87">
        <f t="shared" ref="H5:H11" si="0">(F5-G5)/G5</f>
        <v>0.55216177363523611</v>
      </c>
      <c r="I5" s="24">
        <f t="shared" ref="I5:J11" si="1">F5/C5</f>
        <v>60.488320355951053</v>
      </c>
      <c r="J5" s="24">
        <f t="shared" si="1"/>
        <v>54.710107893242473</v>
      </c>
      <c r="K5" s="87">
        <f t="shared" ref="K5:K11" si="2">(I5-J5)/J5</f>
        <v>0.10561508074492899</v>
      </c>
    </row>
    <row r="6" spans="1:11" ht="16.5">
      <c r="A6" s="25" t="s">
        <v>9</v>
      </c>
      <c r="B6" s="26" t="s">
        <v>10</v>
      </c>
      <c r="C6" s="22">
        <v>3961</v>
      </c>
      <c r="D6" s="22">
        <v>3292</v>
      </c>
      <c r="E6" s="87">
        <f t="shared" ref="E6:E11" si="3">IF(D6,(C6-D6)/D6,0)</f>
        <v>0.20321992709599027</v>
      </c>
      <c r="F6" s="73">
        <v>455744</v>
      </c>
      <c r="G6" s="73">
        <v>294841</v>
      </c>
      <c r="H6" s="87">
        <f t="shared" si="0"/>
        <v>0.54572803646711276</v>
      </c>
      <c r="I6" s="24">
        <f t="shared" si="1"/>
        <v>115.05781368341329</v>
      </c>
      <c r="J6" s="24">
        <f t="shared" si="1"/>
        <v>89.56287970838396</v>
      </c>
      <c r="K6" s="87">
        <f t="shared" si="2"/>
        <v>0.28465960516277095</v>
      </c>
    </row>
    <row r="7" spans="1:11" ht="16.5">
      <c r="A7" s="20" t="s">
        <v>11</v>
      </c>
      <c r="B7" s="27" t="s">
        <v>12</v>
      </c>
      <c r="C7" s="22">
        <v>6322</v>
      </c>
      <c r="D7" s="22">
        <v>5941</v>
      </c>
      <c r="E7" s="87">
        <f t="shared" si="3"/>
        <v>6.4130617741121027E-2</v>
      </c>
      <c r="F7" s="73">
        <v>385917</v>
      </c>
      <c r="G7" s="73">
        <v>333145</v>
      </c>
      <c r="H7" s="87">
        <f t="shared" si="0"/>
        <v>0.15840549910699545</v>
      </c>
      <c r="I7" s="24">
        <f t="shared" si="1"/>
        <v>61.043498892755458</v>
      </c>
      <c r="J7" s="24">
        <f t="shared" si="1"/>
        <v>56.075576502272348</v>
      </c>
      <c r="K7" s="87">
        <f t="shared" si="2"/>
        <v>8.8593336000420714E-2</v>
      </c>
    </row>
    <row r="8" spans="1:11" ht="16.5">
      <c r="A8" s="20" t="s">
        <v>13</v>
      </c>
      <c r="B8" s="27" t="s">
        <v>14</v>
      </c>
      <c r="C8" s="22">
        <v>8431</v>
      </c>
      <c r="D8" s="22">
        <v>6346</v>
      </c>
      <c r="E8" s="87">
        <f t="shared" si="3"/>
        <v>0.32855341947683581</v>
      </c>
      <c r="F8" s="73">
        <v>1101668</v>
      </c>
      <c r="G8" s="73">
        <v>750846</v>
      </c>
      <c r="H8" s="87">
        <f t="shared" si="0"/>
        <v>0.46723562488179998</v>
      </c>
      <c r="I8" s="24">
        <f t="shared" si="1"/>
        <v>130.66872257146247</v>
      </c>
      <c r="J8" s="24">
        <f t="shared" si="1"/>
        <v>118.31799558777182</v>
      </c>
      <c r="K8" s="87">
        <f t="shared" si="2"/>
        <v>0.1043858706559013</v>
      </c>
    </row>
    <row r="9" spans="1:11" ht="16.5">
      <c r="A9" s="20" t="s">
        <v>15</v>
      </c>
      <c r="B9" s="27" t="s">
        <v>16</v>
      </c>
      <c r="C9" s="22">
        <v>3040</v>
      </c>
      <c r="D9" s="22">
        <v>2468</v>
      </c>
      <c r="E9" s="87">
        <f t="shared" si="3"/>
        <v>0.23176661264181522</v>
      </c>
      <c r="F9" s="73">
        <v>335631</v>
      </c>
      <c r="G9" s="73">
        <v>305927</v>
      </c>
      <c r="H9" s="87">
        <f t="shared" si="0"/>
        <v>9.7095058625096833E-2</v>
      </c>
      <c r="I9" s="24">
        <f t="shared" si="1"/>
        <v>110.40493421052632</v>
      </c>
      <c r="J9" s="24">
        <f t="shared" si="1"/>
        <v>123.95745542949757</v>
      </c>
      <c r="K9" s="87">
        <f t="shared" si="2"/>
        <v>-0.10933203793199373</v>
      </c>
    </row>
    <row r="10" spans="1:11" ht="16.5">
      <c r="A10" s="20" t="s">
        <v>17</v>
      </c>
      <c r="B10" s="27" t="s">
        <v>18</v>
      </c>
      <c r="C10" s="22">
        <v>4654</v>
      </c>
      <c r="D10" s="22">
        <v>5141</v>
      </c>
      <c r="E10" s="87">
        <f t="shared" si="3"/>
        <v>-9.4728652013226999E-2</v>
      </c>
      <c r="F10" s="73">
        <v>1179720</v>
      </c>
      <c r="G10" s="73">
        <v>2287508</v>
      </c>
      <c r="H10" s="87">
        <f t="shared" si="0"/>
        <v>-0.4842772134567398</v>
      </c>
      <c r="I10" s="24">
        <f t="shared" si="1"/>
        <v>253.48517404383327</v>
      </c>
      <c r="J10" s="24">
        <f t="shared" si="1"/>
        <v>444.95390001945145</v>
      </c>
      <c r="K10" s="87">
        <f t="shared" si="2"/>
        <v>-0.43031137825120314</v>
      </c>
    </row>
    <row r="11" spans="1:11" ht="20.25" thickBot="1">
      <c r="A11" s="47" t="s">
        <v>19</v>
      </c>
      <c r="B11" s="67" t="s">
        <v>20</v>
      </c>
      <c r="C11" s="60">
        <f>SUM(C5:C10)</f>
        <v>36297</v>
      </c>
      <c r="D11" s="60">
        <f>SUM(D5:D10)</f>
        <v>30232</v>
      </c>
      <c r="E11" s="88">
        <f t="shared" si="3"/>
        <v>0.20061524212754697</v>
      </c>
      <c r="F11" s="74">
        <f>SUM(F5:F10)</f>
        <v>4056849</v>
      </c>
      <c r="G11" s="74">
        <f>SUM(G5:G10)</f>
        <v>4357645</v>
      </c>
      <c r="H11" s="88">
        <f t="shared" si="0"/>
        <v>-6.9027192439953228E-2</v>
      </c>
      <c r="I11" s="69">
        <f t="shared" si="1"/>
        <v>111.76816265807092</v>
      </c>
      <c r="J11" s="69">
        <f t="shared" si="1"/>
        <v>144.14014951045249</v>
      </c>
      <c r="K11" s="88">
        <f t="shared" si="2"/>
        <v>-0.22458688271330032</v>
      </c>
    </row>
    <row r="12" spans="1:11" ht="11.25" customHeight="1" thickTop="1">
      <c r="A12" s="32"/>
      <c r="B12" s="33"/>
      <c r="E12" s="93"/>
      <c r="F12" s="75"/>
      <c r="G12" s="75"/>
      <c r="H12" s="93"/>
      <c r="I12" s="34"/>
      <c r="J12" s="34"/>
      <c r="K12" s="93"/>
    </row>
    <row r="13" spans="1:11" ht="16.5">
      <c r="A13" s="20" t="s">
        <v>21</v>
      </c>
      <c r="B13" s="21" t="s">
        <v>22</v>
      </c>
      <c r="C13" s="22">
        <v>601</v>
      </c>
      <c r="D13" s="22">
        <v>260</v>
      </c>
      <c r="E13" s="89">
        <f>(C13-D13)/D13</f>
        <v>1.3115384615384615</v>
      </c>
      <c r="F13" s="73">
        <v>31366</v>
      </c>
      <c r="G13" s="73">
        <v>18441</v>
      </c>
      <c r="H13" s="89">
        <f>(F13-G13)/G13</f>
        <v>0.70088390000542267</v>
      </c>
      <c r="I13" s="24">
        <f>F13/C13</f>
        <v>52.189683860232947</v>
      </c>
      <c r="J13" s="24">
        <f>G13/D13</f>
        <v>70.926923076923075</v>
      </c>
      <c r="K13" s="89">
        <f>(I13-J13)/J13</f>
        <v>-0.26417668219399348</v>
      </c>
    </row>
    <row r="14" spans="1:11" ht="20.25" thickBot="1">
      <c r="A14" s="47" t="s">
        <v>23</v>
      </c>
      <c r="B14" s="70" t="s">
        <v>75</v>
      </c>
      <c r="C14" s="60">
        <f>C11+C13</f>
        <v>36898</v>
      </c>
      <c r="D14" s="60">
        <f>D11+D13</f>
        <v>30492</v>
      </c>
      <c r="E14" s="88">
        <f>(C14-D14)/D14</f>
        <v>0.21008789190607371</v>
      </c>
      <c r="F14" s="74">
        <f>F11+F13</f>
        <v>4088215</v>
      </c>
      <c r="G14" s="74">
        <f>G11+G13</f>
        <v>4376086</v>
      </c>
      <c r="H14" s="94">
        <f>(F14-G14)/G14</f>
        <v>-6.5782756554601529E-2</v>
      </c>
      <c r="I14" s="69">
        <f>F14/C14</f>
        <v>110.7977397148897</v>
      </c>
      <c r="J14" s="69">
        <f>G14/D14</f>
        <v>143.51587301587301</v>
      </c>
      <c r="K14" s="88">
        <f>(I14-J14)/J14</f>
        <v>-0.22797571176928039</v>
      </c>
    </row>
    <row r="15" spans="1:11" ht="13.5" customHeight="1" thickTop="1">
      <c r="A15" s="36"/>
      <c r="B15" s="37"/>
      <c r="C15" s="37"/>
      <c r="D15" s="37"/>
      <c r="E15" s="37"/>
      <c r="F15" s="37"/>
      <c r="G15" s="37"/>
      <c r="H15" s="37"/>
      <c r="I15" s="40"/>
      <c r="J15" s="40"/>
    </row>
    <row r="16" spans="1:11" s="41" customFormat="1" ht="23.25" customHeight="1">
      <c r="A16" s="98" t="s">
        <v>114</v>
      </c>
      <c r="B16" s="98"/>
      <c r="C16" s="98"/>
      <c r="D16" s="98"/>
      <c r="E16" s="98"/>
      <c r="F16" s="98"/>
      <c r="G16" s="98"/>
      <c r="H16" s="98"/>
      <c r="I16" s="98"/>
      <c r="J16" s="98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108</v>
      </c>
      <c r="D18" s="7" t="s">
        <v>109</v>
      </c>
      <c r="E18" s="9" t="s">
        <v>78</v>
      </c>
      <c r="F18" s="71" t="s">
        <v>110</v>
      </c>
      <c r="G18" s="71" t="s">
        <v>111</v>
      </c>
      <c r="H18" s="9" t="s">
        <v>78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73</v>
      </c>
      <c r="I19" s="4"/>
      <c r="J19" s="4"/>
    </row>
    <row r="20" spans="1:10">
      <c r="A20" s="45" t="s">
        <v>27</v>
      </c>
      <c r="B20" s="21" t="s">
        <v>28</v>
      </c>
      <c r="C20" s="22">
        <v>8907</v>
      </c>
      <c r="D20" s="22">
        <v>6419</v>
      </c>
      <c r="E20" s="91">
        <f>(C20-D20)/D20</f>
        <v>0.38759931453497432</v>
      </c>
      <c r="F20" s="73">
        <v>361640</v>
      </c>
      <c r="G20" s="73">
        <v>277389</v>
      </c>
      <c r="H20" s="91">
        <f t="shared" ref="H20:H24" si="4">IF(G20,(F20-G20)/G20,0)</f>
        <v>0.3037286986866819</v>
      </c>
      <c r="I20" s="4"/>
      <c r="J20" s="4"/>
    </row>
    <row r="21" spans="1:10">
      <c r="A21" s="45" t="s">
        <v>29</v>
      </c>
      <c r="B21" s="21" t="s">
        <v>30</v>
      </c>
      <c r="C21" s="4">
        <v>2504</v>
      </c>
      <c r="D21" s="22">
        <v>2896</v>
      </c>
      <c r="E21" s="91">
        <f t="shared" ref="E21:E41" si="5">IF(D21,(C21-D21)/D21,0)</f>
        <v>-0.13535911602209943</v>
      </c>
      <c r="F21" s="73">
        <v>199824</v>
      </c>
      <c r="G21" s="73">
        <v>223745</v>
      </c>
      <c r="H21" s="91">
        <f t="shared" si="4"/>
        <v>-0.10691188629913517</v>
      </c>
      <c r="I21" s="4"/>
      <c r="J21" s="4"/>
    </row>
    <row r="22" spans="1:10">
      <c r="A22" s="45" t="s">
        <v>31</v>
      </c>
      <c r="B22" s="21" t="s">
        <v>32</v>
      </c>
      <c r="C22" s="22">
        <v>597600</v>
      </c>
      <c r="D22" s="22">
        <v>495238</v>
      </c>
      <c r="E22" s="91">
        <f t="shared" si="5"/>
        <v>0.20669253974856533</v>
      </c>
      <c r="F22" s="73">
        <v>29370378</v>
      </c>
      <c r="G22" s="73">
        <v>28248562</v>
      </c>
      <c r="H22" s="91">
        <f t="shared" si="4"/>
        <v>3.9712322347594191E-2</v>
      </c>
      <c r="I22" s="4"/>
      <c r="J22" s="4"/>
    </row>
    <row r="23" spans="1:10">
      <c r="A23" s="45" t="s">
        <v>33</v>
      </c>
      <c r="B23" s="21" t="s">
        <v>34</v>
      </c>
      <c r="C23" s="22">
        <v>112527</v>
      </c>
      <c r="D23" s="22">
        <v>81271</v>
      </c>
      <c r="E23" s="91">
        <f t="shared" si="5"/>
        <v>0.38458982909032741</v>
      </c>
      <c r="F23" s="73">
        <v>10133074</v>
      </c>
      <c r="G23" s="73">
        <v>8241437</v>
      </c>
      <c r="H23" s="91">
        <f t="shared" si="4"/>
        <v>0.2295275690392343</v>
      </c>
      <c r="I23" s="4"/>
      <c r="J23" s="4"/>
    </row>
    <row r="24" spans="1:10">
      <c r="A24" s="45" t="s">
        <v>35</v>
      </c>
      <c r="B24" s="21" t="s">
        <v>36</v>
      </c>
      <c r="C24" s="22">
        <v>17486</v>
      </c>
      <c r="D24" s="22">
        <v>8519</v>
      </c>
      <c r="E24" s="91">
        <f t="shared" si="5"/>
        <v>1.0525883319638456</v>
      </c>
      <c r="F24" s="73">
        <v>973890</v>
      </c>
      <c r="G24" s="73">
        <v>769682</v>
      </c>
      <c r="H24" s="92">
        <f t="shared" si="4"/>
        <v>0.26531476635805434</v>
      </c>
      <c r="I24" s="4"/>
      <c r="J24" s="4"/>
    </row>
    <row r="25" spans="1:10">
      <c r="A25" s="45" t="s">
        <v>37</v>
      </c>
      <c r="B25" s="21" t="s">
        <v>38</v>
      </c>
      <c r="C25" s="22">
        <v>18151</v>
      </c>
      <c r="D25" s="22">
        <v>4439</v>
      </c>
      <c r="E25" s="87">
        <f t="shared" si="5"/>
        <v>3.0889840054066231</v>
      </c>
      <c r="F25" s="73">
        <v>885199</v>
      </c>
      <c r="G25" s="73">
        <v>445558</v>
      </c>
      <c r="H25" s="91">
        <f>IF(G25,(F25-G25)/G25,0)</f>
        <v>0.98672002298241757</v>
      </c>
      <c r="I25" s="4"/>
      <c r="J25" s="4"/>
    </row>
    <row r="26" spans="1:10">
      <c r="A26" s="45" t="s">
        <v>39</v>
      </c>
      <c r="B26" s="21" t="s">
        <v>40</v>
      </c>
      <c r="C26" s="22">
        <v>66907</v>
      </c>
      <c r="D26" s="22">
        <v>57291</v>
      </c>
      <c r="E26" s="87">
        <f t="shared" si="5"/>
        <v>0.16784486219476008</v>
      </c>
      <c r="F26" s="73">
        <v>2477062</v>
      </c>
      <c r="G26" s="73">
        <v>1834091</v>
      </c>
      <c r="H26" s="91">
        <f t="shared" ref="H26:H41" si="6">IF(G26,(F26-G26)/G26,0)</f>
        <v>0.35056657494093807</v>
      </c>
      <c r="I26" s="4"/>
      <c r="J26" s="4"/>
    </row>
    <row r="27" spans="1:10">
      <c r="A27" s="45">
        <v>87149320103</v>
      </c>
      <c r="B27" s="21" t="s">
        <v>86</v>
      </c>
      <c r="C27" s="22">
        <v>132</v>
      </c>
      <c r="D27" s="22">
        <v>124</v>
      </c>
      <c r="E27" s="87">
        <f>IF(D27,(C27-D27)/D27,0)</f>
        <v>6.4516129032258063E-2</v>
      </c>
      <c r="F27" s="73">
        <v>6842</v>
      </c>
      <c r="G27" s="73">
        <v>3329</v>
      </c>
      <c r="H27" s="91">
        <f t="shared" si="6"/>
        <v>1.0552718534094323</v>
      </c>
      <c r="I27" s="4"/>
      <c r="J27" s="4"/>
    </row>
    <row r="28" spans="1:10">
      <c r="A28" s="45" t="s">
        <v>41</v>
      </c>
      <c r="B28" s="21" t="s">
        <v>42</v>
      </c>
      <c r="C28" s="22">
        <v>4554</v>
      </c>
      <c r="D28" s="22">
        <v>1371</v>
      </c>
      <c r="E28" s="87">
        <f t="shared" si="5"/>
        <v>2.3216630196936543</v>
      </c>
      <c r="F28" s="73">
        <v>27673</v>
      </c>
      <c r="G28" s="73">
        <v>19808</v>
      </c>
      <c r="H28" s="91">
        <f t="shared" si="6"/>
        <v>0.39706179321486268</v>
      </c>
      <c r="I28" s="4"/>
      <c r="J28" s="4"/>
    </row>
    <row r="29" spans="1:10">
      <c r="A29" s="45" t="s">
        <v>43</v>
      </c>
      <c r="B29" s="21" t="s">
        <v>44</v>
      </c>
      <c r="C29" s="22">
        <v>249971</v>
      </c>
      <c r="D29" s="22">
        <v>127588</v>
      </c>
      <c r="E29" s="87">
        <f t="shared" si="5"/>
        <v>0.9592046273944258</v>
      </c>
      <c r="F29" s="73">
        <v>2978255</v>
      </c>
      <c r="G29" s="73">
        <v>1738471</v>
      </c>
      <c r="H29" s="91">
        <f t="shared" si="6"/>
        <v>0.71314620721312005</v>
      </c>
      <c r="I29" s="4"/>
      <c r="J29" s="4"/>
    </row>
    <row r="30" spans="1:10">
      <c r="A30" s="45" t="s">
        <v>45</v>
      </c>
      <c r="B30" s="21" t="s">
        <v>46</v>
      </c>
      <c r="C30" s="22">
        <v>87413</v>
      </c>
      <c r="D30" s="22">
        <v>84148</v>
      </c>
      <c r="E30" s="87">
        <f t="shared" si="5"/>
        <v>3.8800684508247377E-2</v>
      </c>
      <c r="F30" s="73">
        <v>1039536</v>
      </c>
      <c r="G30" s="73">
        <v>838425</v>
      </c>
      <c r="H30" s="91">
        <f t="shared" si="6"/>
        <v>0.23986760890956257</v>
      </c>
      <c r="I30" s="4"/>
      <c r="J30" s="4"/>
    </row>
    <row r="31" spans="1:10">
      <c r="A31" s="45" t="s">
        <v>47</v>
      </c>
      <c r="B31" s="21" t="s">
        <v>48</v>
      </c>
      <c r="C31" s="22">
        <v>54860</v>
      </c>
      <c r="D31" s="22">
        <v>13649</v>
      </c>
      <c r="E31" s="87">
        <f t="shared" si="5"/>
        <v>3.0193420763425891</v>
      </c>
      <c r="F31" s="73">
        <v>268175</v>
      </c>
      <c r="G31" s="73">
        <v>257642</v>
      </c>
      <c r="H31" s="91">
        <f t="shared" si="6"/>
        <v>4.0882309561329287E-2</v>
      </c>
      <c r="I31" s="4"/>
      <c r="J31" s="4"/>
    </row>
    <row r="32" spans="1:10">
      <c r="A32" s="45" t="s">
        <v>49</v>
      </c>
      <c r="B32" s="21" t="s">
        <v>50</v>
      </c>
      <c r="C32" s="22">
        <v>146944</v>
      </c>
      <c r="D32" s="22">
        <v>125501</v>
      </c>
      <c r="E32" s="87">
        <f t="shared" si="5"/>
        <v>0.170859196341065</v>
      </c>
      <c r="F32" s="73">
        <v>1445383</v>
      </c>
      <c r="G32" s="73">
        <v>1422332</v>
      </c>
      <c r="H32" s="91">
        <f t="shared" si="6"/>
        <v>1.6206483437059702E-2</v>
      </c>
      <c r="I32" s="4"/>
      <c r="J32" s="4"/>
    </row>
    <row r="33" spans="1:10">
      <c r="A33" s="45" t="s">
        <v>51</v>
      </c>
      <c r="B33" s="21" t="s">
        <v>52</v>
      </c>
      <c r="C33" s="22">
        <v>80017</v>
      </c>
      <c r="D33" s="22">
        <v>83289</v>
      </c>
      <c r="E33" s="87">
        <f t="shared" si="5"/>
        <v>-3.9284899566569415E-2</v>
      </c>
      <c r="F33" s="73">
        <v>274357</v>
      </c>
      <c r="G33" s="73">
        <v>335933</v>
      </c>
      <c r="H33" s="92">
        <f t="shared" si="6"/>
        <v>-0.18329845534675068</v>
      </c>
      <c r="I33" s="4"/>
      <c r="J33" s="4"/>
    </row>
    <row r="34" spans="1:10">
      <c r="A34" s="45" t="s">
        <v>53</v>
      </c>
      <c r="B34" s="21" t="s">
        <v>54</v>
      </c>
      <c r="C34" s="22">
        <v>48356</v>
      </c>
      <c r="D34" s="22">
        <v>10876</v>
      </c>
      <c r="E34" s="87">
        <f t="shared" si="5"/>
        <v>3.4461198970209637</v>
      </c>
      <c r="F34" s="73">
        <v>1256224</v>
      </c>
      <c r="G34" s="73">
        <v>163104</v>
      </c>
      <c r="H34" s="91">
        <f t="shared" si="6"/>
        <v>6.701981557779086</v>
      </c>
      <c r="I34" s="4"/>
      <c r="J34" s="4"/>
    </row>
    <row r="35" spans="1:10">
      <c r="A35" s="45">
        <v>87149320906</v>
      </c>
      <c r="B35" s="21" t="s">
        <v>85</v>
      </c>
      <c r="C35" s="22">
        <v>24393</v>
      </c>
      <c r="D35" s="22">
        <v>24697</v>
      </c>
      <c r="E35" s="87">
        <f t="shared" si="5"/>
        <v>-1.2309187350690367E-2</v>
      </c>
      <c r="F35" s="73">
        <v>317940</v>
      </c>
      <c r="G35" s="73">
        <v>313047</v>
      </c>
      <c r="H35" s="91">
        <f t="shared" si="6"/>
        <v>1.5630240826457368E-2</v>
      </c>
      <c r="I35" s="4"/>
      <c r="J35" s="4"/>
    </row>
    <row r="36" spans="1:10">
      <c r="A36" s="45" t="s">
        <v>55</v>
      </c>
      <c r="B36" s="21" t="s">
        <v>56</v>
      </c>
      <c r="C36" s="22">
        <v>14541</v>
      </c>
      <c r="D36" s="22">
        <v>2694</v>
      </c>
      <c r="E36" s="87">
        <f t="shared" si="5"/>
        <v>4.3975501113585747</v>
      </c>
      <c r="F36" s="73">
        <v>83730</v>
      </c>
      <c r="G36" s="73">
        <v>36992</v>
      </c>
      <c r="H36" s="92">
        <f t="shared" si="6"/>
        <v>1.2634623702422145</v>
      </c>
      <c r="I36" s="4"/>
      <c r="J36" s="4"/>
    </row>
    <row r="37" spans="1:10">
      <c r="A37" s="45" t="s">
        <v>57</v>
      </c>
      <c r="B37" s="21" t="s">
        <v>58</v>
      </c>
      <c r="C37" s="22">
        <v>18824</v>
      </c>
      <c r="D37" s="22">
        <v>21341</v>
      </c>
      <c r="E37" s="87">
        <f t="shared" si="5"/>
        <v>-0.1179419895974884</v>
      </c>
      <c r="F37" s="73">
        <v>360093</v>
      </c>
      <c r="G37" s="73">
        <v>570302</v>
      </c>
      <c r="H37" s="91">
        <f t="shared" si="6"/>
        <v>-0.36859242997569708</v>
      </c>
      <c r="I37" s="4"/>
      <c r="J37" s="4"/>
    </row>
    <row r="38" spans="1:10">
      <c r="A38" s="45" t="s">
        <v>59</v>
      </c>
      <c r="B38" s="21" t="s">
        <v>60</v>
      </c>
      <c r="C38" s="22">
        <v>41032</v>
      </c>
      <c r="D38" s="22">
        <v>44129</v>
      </c>
      <c r="E38" s="87">
        <f t="shared" si="5"/>
        <v>-7.0180606857168759E-2</v>
      </c>
      <c r="F38" s="73">
        <v>1718275</v>
      </c>
      <c r="G38" s="73">
        <v>1529234</v>
      </c>
      <c r="H38" s="91">
        <f t="shared" si="6"/>
        <v>0.12361809899596791</v>
      </c>
      <c r="I38" s="4"/>
      <c r="J38" s="4"/>
    </row>
    <row r="39" spans="1:10">
      <c r="A39" s="45" t="s">
        <v>61</v>
      </c>
      <c r="B39" s="21" t="s">
        <v>62</v>
      </c>
      <c r="C39" s="22">
        <v>57220</v>
      </c>
      <c r="D39" s="22">
        <v>41017</v>
      </c>
      <c r="E39" s="87">
        <f t="shared" si="5"/>
        <v>0.39503132847355976</v>
      </c>
      <c r="F39" s="73">
        <v>3774281</v>
      </c>
      <c r="G39" s="73">
        <v>1990009</v>
      </c>
      <c r="H39" s="91">
        <f t="shared" si="6"/>
        <v>0.89661504043449047</v>
      </c>
      <c r="I39" s="4"/>
      <c r="J39" s="4"/>
    </row>
    <row r="40" spans="1:10">
      <c r="A40" s="45" t="s">
        <v>63</v>
      </c>
      <c r="B40" s="21" t="s">
        <v>64</v>
      </c>
      <c r="C40" s="22">
        <v>124839</v>
      </c>
      <c r="D40" s="22">
        <v>111732</v>
      </c>
      <c r="E40" s="87">
        <f t="shared" si="5"/>
        <v>0.11730748576951992</v>
      </c>
      <c r="F40" s="73">
        <v>750175</v>
      </c>
      <c r="G40" s="73">
        <v>493731</v>
      </c>
      <c r="H40" s="91">
        <f t="shared" si="6"/>
        <v>0.51940024021177522</v>
      </c>
      <c r="I40" s="4"/>
      <c r="J40" s="4"/>
    </row>
    <row r="41" spans="1:10">
      <c r="A41" s="45" t="s">
        <v>65</v>
      </c>
      <c r="B41" s="21" t="s">
        <v>66</v>
      </c>
      <c r="C41" s="22">
        <v>42403</v>
      </c>
      <c r="D41" s="22">
        <v>22208</v>
      </c>
      <c r="E41" s="87">
        <f t="shared" si="5"/>
        <v>0.90935698847262247</v>
      </c>
      <c r="F41" s="73">
        <v>263960</v>
      </c>
      <c r="G41" s="73">
        <v>122160</v>
      </c>
      <c r="H41" s="91">
        <f t="shared" si="6"/>
        <v>1.1607727570399475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1819581</v>
      </c>
      <c r="D42" s="60">
        <f>SUM(D20:D41)</f>
        <v>1370437</v>
      </c>
      <c r="E42" s="88">
        <f t="shared" ref="E42" si="7">(C42-D42)/D42</f>
        <v>0.32773779458669022</v>
      </c>
      <c r="F42" s="74">
        <f>SUM(F20:F41)</f>
        <v>58965966</v>
      </c>
      <c r="G42" s="74">
        <f>SUM(G20:G41)</f>
        <v>49874983</v>
      </c>
      <c r="H42" s="88">
        <f t="shared" ref="H42" si="8">(F42-G42)/G42</f>
        <v>0.1822754104998893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67</v>
      </c>
      <c r="B44" s="53"/>
      <c r="C44" s="54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E5:E10">
    <cfRule type="cellIs" dxfId="61" priority="7" operator="greaterThanOrEqual">
      <formula>0</formula>
    </cfRule>
    <cfRule type="cellIs" dxfId="60" priority="8" operator="lessThan">
      <formula>0</formula>
    </cfRule>
  </conditionalFormatting>
  <conditionalFormatting sqref="E13">
    <cfRule type="cellIs" dxfId="59" priority="11" operator="greaterThanOrEqual">
      <formula>0</formula>
    </cfRule>
    <cfRule type="cellIs" dxfId="58" priority="12" operator="lessThan">
      <formula>0</formula>
    </cfRule>
  </conditionalFormatting>
  <conditionalFormatting sqref="E25:E41">
    <cfRule type="cellIs" dxfId="57" priority="9" operator="greaterThanOrEqual">
      <formula>0</formula>
    </cfRule>
    <cfRule type="cellIs" dxfId="56" priority="10" operator="lessThan">
      <formula>0</formula>
    </cfRule>
  </conditionalFormatting>
  <conditionalFormatting sqref="H5:H10">
    <cfRule type="cellIs" dxfId="55" priority="3" operator="greaterThanOrEqual">
      <formula>0</formula>
    </cfRule>
    <cfRule type="cellIs" dxfId="54" priority="4" operator="lessThan">
      <formula>0</formula>
    </cfRule>
  </conditionalFormatting>
  <conditionalFormatting sqref="H13">
    <cfRule type="cellIs" dxfId="53" priority="1" operator="greaterThanOrEqual">
      <formula>0</formula>
    </cfRule>
    <cfRule type="cellIs" dxfId="52" priority="2" operator="lessThan">
      <formula>0</formula>
    </cfRule>
  </conditionalFormatting>
  <conditionalFormatting sqref="H24">
    <cfRule type="cellIs" dxfId="51" priority="23" operator="greaterThanOrEqual">
      <formula>0</formula>
    </cfRule>
    <cfRule type="cellIs" dxfId="50" priority="24" operator="lessThan">
      <formula>0</formula>
    </cfRule>
  </conditionalFormatting>
  <conditionalFormatting sqref="H33">
    <cfRule type="cellIs" dxfId="49" priority="18" operator="greaterThanOrEqual">
      <formula>0</formula>
    </cfRule>
    <cfRule type="cellIs" dxfId="48" priority="19" operator="lessThan">
      <formula>0</formula>
    </cfRule>
    <cfRule type="cellIs" dxfId="47" priority="20" operator="lessThanOrEqual">
      <formula>0</formula>
    </cfRule>
    <cfRule type="cellIs" priority="21" operator="greaterThanOrEqual">
      <formula>0</formula>
    </cfRule>
    <cfRule type="cellIs" dxfId="46" priority="22" operator="lessThan">
      <formula>0</formula>
    </cfRule>
  </conditionalFormatting>
  <conditionalFormatting sqref="H36">
    <cfRule type="cellIs" dxfId="45" priority="13" operator="greaterThanOrEqual">
      <formula>0</formula>
    </cfRule>
    <cfRule type="cellIs" dxfId="44" priority="14" operator="lessThan">
      <formula>0</formula>
    </cfRule>
    <cfRule type="cellIs" dxfId="43" priority="15" operator="lessThanOrEqual">
      <formula>0</formula>
    </cfRule>
    <cfRule type="cellIs" priority="16" operator="greaterThanOrEqual">
      <formula>0</formula>
    </cfRule>
    <cfRule type="cellIs" dxfId="42" priority="17" operator="lessThan">
      <formula>0</formula>
    </cfRule>
  </conditionalFormatting>
  <conditionalFormatting sqref="K5:K10">
    <cfRule type="cellIs" dxfId="41" priority="25" operator="greaterThanOrEqual">
      <formula>0</formula>
    </cfRule>
    <cfRule type="cellIs" dxfId="40" priority="26" operator="lessThan">
      <formula>0</formula>
    </cfRule>
  </conditionalFormatting>
  <conditionalFormatting sqref="K13">
    <cfRule type="cellIs" dxfId="39" priority="5" operator="greaterThanOrEqual">
      <formula>0</formula>
    </cfRule>
    <cfRule type="cellIs" dxfId="38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C000"/>
    <pageSetUpPr fitToPage="1"/>
  </sheetPr>
  <dimension ref="A1:J89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5" style="3" customWidth="1"/>
    <col min="3" max="3" width="14" style="4" customWidth="1"/>
    <col min="4" max="4" width="14.375" style="4" customWidth="1"/>
    <col min="5" max="5" width="13.5" style="4" customWidth="1"/>
    <col min="6" max="7" width="15.125" style="4" customWidth="1"/>
    <col min="8" max="8" width="15.625" style="4" customWidth="1"/>
    <col min="9" max="9" width="13.875" style="3" customWidth="1"/>
    <col min="10" max="10" width="12.62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97" t="s">
        <v>89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8.25" customHeight="1"/>
    <row r="3" spans="1:10">
      <c r="A3" s="5" t="s">
        <v>0</v>
      </c>
      <c r="B3" s="6" t="s">
        <v>1</v>
      </c>
      <c r="C3" s="7" t="s">
        <v>79</v>
      </c>
      <c r="D3" s="8" t="s">
        <v>80</v>
      </c>
      <c r="E3" s="9" t="s">
        <v>2</v>
      </c>
      <c r="F3" s="10" t="s">
        <v>81</v>
      </c>
      <c r="G3" s="11" t="s">
        <v>82</v>
      </c>
      <c r="H3" s="9" t="s">
        <v>3</v>
      </c>
      <c r="I3" s="55" t="s">
        <v>4</v>
      </c>
      <c r="J3" s="61" t="s">
        <v>87</v>
      </c>
    </row>
    <row r="4" spans="1:10">
      <c r="A4" s="12"/>
      <c r="B4" s="13"/>
      <c r="C4" s="14" t="s">
        <v>5</v>
      </c>
      <c r="D4" s="14" t="s">
        <v>5</v>
      </c>
      <c r="E4" s="15"/>
      <c r="F4" s="16" t="s">
        <v>6</v>
      </c>
      <c r="G4" s="16" t="s">
        <v>6</v>
      </c>
      <c r="H4" s="17" t="s">
        <v>6</v>
      </c>
      <c r="I4" s="18" t="s">
        <v>6</v>
      </c>
      <c r="J4" s="19" t="s">
        <v>6</v>
      </c>
    </row>
    <row r="5" spans="1:10" ht="16.5">
      <c r="A5" s="20" t="s">
        <v>7</v>
      </c>
      <c r="B5" s="21" t="s">
        <v>8</v>
      </c>
      <c r="C5" s="22">
        <v>45</v>
      </c>
      <c r="D5" s="22">
        <v>3986</v>
      </c>
      <c r="E5" s="81">
        <f t="shared" ref="E5:E11" si="0">C5-D5</f>
        <v>-3941</v>
      </c>
      <c r="F5" s="22">
        <v>60228</v>
      </c>
      <c r="G5" s="22">
        <v>257338</v>
      </c>
      <c r="H5" s="81">
        <f t="shared" ref="H5:H11" si="1">F5-G5</f>
        <v>-197110</v>
      </c>
      <c r="I5" s="24">
        <f t="shared" ref="I5" si="2">F5/C5</f>
        <v>1338.4</v>
      </c>
      <c r="J5" s="24">
        <f>G5/D5</f>
        <v>64.560461615654788</v>
      </c>
    </row>
    <row r="6" spans="1:10" ht="16.5">
      <c r="A6" s="25" t="s">
        <v>9</v>
      </c>
      <c r="B6" s="26" t="s">
        <v>10</v>
      </c>
      <c r="C6" s="22">
        <v>29</v>
      </c>
      <c r="D6" s="22">
        <v>2100</v>
      </c>
      <c r="E6" s="81">
        <f t="shared" si="0"/>
        <v>-2071</v>
      </c>
      <c r="F6" s="22">
        <v>31938</v>
      </c>
      <c r="G6" s="22">
        <v>225495</v>
      </c>
      <c r="H6" s="81">
        <f>F6-G7</f>
        <v>-251285</v>
      </c>
      <c r="I6" s="24">
        <f>IF(C6,F6/C6,0)</f>
        <v>1101.3103448275863</v>
      </c>
      <c r="J6" s="24">
        <f t="shared" ref="J6:J10" si="3">G6/D6</f>
        <v>107.37857142857143</v>
      </c>
    </row>
    <row r="7" spans="1:10" ht="16.5">
      <c r="A7" s="20" t="s">
        <v>11</v>
      </c>
      <c r="B7" s="27" t="s">
        <v>12</v>
      </c>
      <c r="C7" s="28">
        <v>0</v>
      </c>
      <c r="D7" s="22">
        <v>4218</v>
      </c>
      <c r="E7" s="81">
        <f t="shared" si="0"/>
        <v>-4218</v>
      </c>
      <c r="F7" s="22">
        <v>0</v>
      </c>
      <c r="G7" s="22">
        <v>283223</v>
      </c>
      <c r="H7" s="81">
        <f>F7-G8</f>
        <v>-769994</v>
      </c>
      <c r="I7" s="24">
        <f>IF(C7,F7/C7,0)</f>
        <v>0</v>
      </c>
      <c r="J7" s="24">
        <f t="shared" si="3"/>
        <v>67.146277856804176</v>
      </c>
    </row>
    <row r="8" spans="1:10" ht="16.5">
      <c r="A8" s="20" t="s">
        <v>13</v>
      </c>
      <c r="B8" s="27" t="s">
        <v>14</v>
      </c>
      <c r="C8" s="22">
        <v>0</v>
      </c>
      <c r="D8" s="22">
        <v>5776</v>
      </c>
      <c r="E8" s="81">
        <f t="shared" si="0"/>
        <v>-5776</v>
      </c>
      <c r="F8" s="22">
        <v>0</v>
      </c>
      <c r="G8" s="22">
        <v>769994</v>
      </c>
      <c r="H8" s="81">
        <f t="shared" si="1"/>
        <v>-769994</v>
      </c>
      <c r="I8" s="24">
        <f t="shared" ref="I8:I10" si="4">IF(C8,F8/C8,0)</f>
        <v>0</v>
      </c>
      <c r="J8" s="24">
        <f t="shared" si="3"/>
        <v>133.30921052631578</v>
      </c>
    </row>
    <row r="9" spans="1:10" ht="16.5">
      <c r="A9" s="20" t="s">
        <v>15</v>
      </c>
      <c r="B9" s="27" t="s">
        <v>16</v>
      </c>
      <c r="C9" s="22">
        <v>82</v>
      </c>
      <c r="D9" s="22">
        <v>1522</v>
      </c>
      <c r="E9" s="81">
        <f t="shared" si="0"/>
        <v>-1440</v>
      </c>
      <c r="F9" s="22">
        <v>166824</v>
      </c>
      <c r="G9" s="22">
        <v>169048</v>
      </c>
      <c r="H9" s="81">
        <f t="shared" si="1"/>
        <v>-2224</v>
      </c>
      <c r="I9" s="24">
        <f t="shared" si="4"/>
        <v>2034.439024390244</v>
      </c>
      <c r="J9" s="24">
        <f t="shared" si="3"/>
        <v>111.06964520367937</v>
      </c>
    </row>
    <row r="10" spans="1:10" ht="16.5">
      <c r="A10" s="20" t="s">
        <v>17</v>
      </c>
      <c r="B10" s="27" t="s">
        <v>18</v>
      </c>
      <c r="C10" s="22">
        <v>42</v>
      </c>
      <c r="D10" s="22">
        <v>3775</v>
      </c>
      <c r="E10" s="81">
        <f t="shared" si="0"/>
        <v>-3733</v>
      </c>
      <c r="F10" s="22">
        <v>131906</v>
      </c>
      <c r="G10" s="22">
        <v>841774</v>
      </c>
      <c r="H10" s="83">
        <f>F10-G10</f>
        <v>-709868</v>
      </c>
      <c r="I10" s="24">
        <f t="shared" si="4"/>
        <v>3140.6190476190477</v>
      </c>
      <c r="J10" s="24">
        <f t="shared" si="3"/>
        <v>222.98649006622517</v>
      </c>
    </row>
    <row r="11" spans="1:10" ht="20.25" thickBot="1">
      <c r="A11" s="47" t="s">
        <v>19</v>
      </c>
      <c r="B11" s="67" t="s">
        <v>20</v>
      </c>
      <c r="C11" s="60">
        <f>SUM(C5:C10)</f>
        <v>198</v>
      </c>
      <c r="D11" s="60">
        <f>SUM(D5:D10)</f>
        <v>21377</v>
      </c>
      <c r="E11" s="77">
        <f t="shared" si="0"/>
        <v>-21179</v>
      </c>
      <c r="F11" s="60">
        <f>SUM(F5:F10)</f>
        <v>390896</v>
      </c>
      <c r="G11" s="60">
        <f>SUM(G5:G10)</f>
        <v>2546872</v>
      </c>
      <c r="H11" s="79">
        <f t="shared" si="1"/>
        <v>-2155976</v>
      </c>
      <c r="I11" s="69">
        <f t="shared" ref="I11:J13" si="5">F11/C11</f>
        <v>1974.2222222222222</v>
      </c>
      <c r="J11" s="69">
        <f t="shared" si="5"/>
        <v>119.14075875941433</v>
      </c>
    </row>
    <row r="12" spans="1:10" ht="11.25" customHeight="1" thickTop="1">
      <c r="A12" s="32"/>
      <c r="B12" s="33"/>
      <c r="E12" s="82"/>
      <c r="H12" s="84"/>
      <c r="I12" s="34"/>
      <c r="J12" s="34"/>
    </row>
    <row r="13" spans="1:10" ht="16.5">
      <c r="A13" s="20" t="s">
        <v>21</v>
      </c>
      <c r="B13" s="21" t="s">
        <v>22</v>
      </c>
      <c r="C13" s="22">
        <v>0</v>
      </c>
      <c r="D13" s="22">
        <v>67</v>
      </c>
      <c r="E13" s="81">
        <f>C13-D13</f>
        <v>-67</v>
      </c>
      <c r="F13" s="22">
        <v>0</v>
      </c>
      <c r="G13" s="22">
        <v>6533</v>
      </c>
      <c r="H13" s="81">
        <f>F13-G13</f>
        <v>-6533</v>
      </c>
      <c r="I13" s="24">
        <v>0</v>
      </c>
      <c r="J13" s="24">
        <f t="shared" si="5"/>
        <v>97.507462686567166</v>
      </c>
    </row>
    <row r="14" spans="1:10" ht="20.25" thickBot="1">
      <c r="A14" s="29" t="s">
        <v>23</v>
      </c>
      <c r="B14" s="35" t="s">
        <v>24</v>
      </c>
      <c r="C14" s="30">
        <f>C11+C13</f>
        <v>198</v>
      </c>
      <c r="D14" s="30">
        <f>D11+D13</f>
        <v>21444</v>
      </c>
      <c r="E14" s="78">
        <f>C14-D14</f>
        <v>-21246</v>
      </c>
      <c r="F14" s="30">
        <f>F11+F13</f>
        <v>390896</v>
      </c>
      <c r="G14" s="30">
        <f>G11+G13</f>
        <v>2553405</v>
      </c>
      <c r="H14" s="80">
        <f>F14-G14</f>
        <v>-2162509</v>
      </c>
      <c r="I14" s="31">
        <f>F14/C14</f>
        <v>1974.2222222222222</v>
      </c>
      <c r="J14" s="31">
        <f>G14/D14</f>
        <v>119.07316731952994</v>
      </c>
    </row>
    <row r="15" spans="1:10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0" s="41" customFormat="1" ht="20.25" customHeight="1">
      <c r="A16" s="98" t="s">
        <v>90</v>
      </c>
      <c r="B16" s="98"/>
      <c r="C16" s="98"/>
      <c r="D16" s="98"/>
      <c r="E16" s="98"/>
      <c r="F16" s="98"/>
      <c r="G16" s="98"/>
      <c r="H16" s="98"/>
      <c r="I16" s="98"/>
      <c r="J16" s="98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79</v>
      </c>
      <c r="D18" s="8" t="s">
        <v>80</v>
      </c>
      <c r="E18" s="9" t="s">
        <v>25</v>
      </c>
      <c r="F18" s="10" t="s">
        <v>81</v>
      </c>
      <c r="G18" s="11" t="s">
        <v>82</v>
      </c>
      <c r="H18" s="9" t="s">
        <v>25</v>
      </c>
      <c r="I18" s="43"/>
      <c r="J18" s="43"/>
    </row>
    <row r="19" spans="1:10">
      <c r="A19" s="12"/>
      <c r="B19" s="13"/>
      <c r="C19" s="14" t="s">
        <v>26</v>
      </c>
      <c r="D19" s="14" t="s">
        <v>26</v>
      </c>
      <c r="E19" s="17" t="s">
        <v>6</v>
      </c>
      <c r="F19" s="16" t="s">
        <v>6</v>
      </c>
      <c r="G19" s="16" t="s">
        <v>6</v>
      </c>
      <c r="H19" s="17" t="s">
        <v>6</v>
      </c>
      <c r="I19" s="44"/>
      <c r="J19" s="43"/>
    </row>
    <row r="20" spans="1:10">
      <c r="A20" s="45" t="s">
        <v>27</v>
      </c>
      <c r="B20" s="21" t="s">
        <v>28</v>
      </c>
      <c r="C20" s="22">
        <v>31</v>
      </c>
      <c r="D20" s="22">
        <v>4464</v>
      </c>
      <c r="E20" s="23">
        <f t="shared" ref="E20:E42" si="6">C20-D20</f>
        <v>-4433</v>
      </c>
      <c r="F20" s="22">
        <v>1649</v>
      </c>
      <c r="G20" s="22">
        <v>169356</v>
      </c>
      <c r="H20" s="23">
        <f t="shared" ref="H20:H42" si="7">F20-G20</f>
        <v>-167707</v>
      </c>
      <c r="I20" s="4"/>
      <c r="J20" s="4"/>
    </row>
    <row r="21" spans="1:10">
      <c r="A21" s="45" t="s">
        <v>29</v>
      </c>
      <c r="B21" s="21" t="s">
        <v>30</v>
      </c>
      <c r="C21" s="22">
        <v>35</v>
      </c>
      <c r="D21" s="22">
        <v>1230</v>
      </c>
      <c r="E21" s="23">
        <f t="shared" si="6"/>
        <v>-1195</v>
      </c>
      <c r="F21" s="22">
        <v>2854</v>
      </c>
      <c r="G21" s="22">
        <v>117422</v>
      </c>
      <c r="H21" s="23">
        <f t="shared" si="7"/>
        <v>-114568</v>
      </c>
      <c r="I21" s="4"/>
      <c r="J21" s="4"/>
    </row>
    <row r="22" spans="1:10">
      <c r="A22" s="45" t="s">
        <v>31</v>
      </c>
      <c r="B22" s="21" t="s">
        <v>32</v>
      </c>
      <c r="C22" s="22">
        <v>56986</v>
      </c>
      <c r="D22" s="22">
        <v>307313</v>
      </c>
      <c r="E22" s="23">
        <f t="shared" si="6"/>
        <v>-250327</v>
      </c>
      <c r="F22" s="22">
        <v>2551220</v>
      </c>
      <c r="G22" s="22">
        <v>16084187</v>
      </c>
      <c r="H22" s="23">
        <f t="shared" si="7"/>
        <v>-13532967</v>
      </c>
      <c r="I22" s="4"/>
      <c r="J22" s="4"/>
    </row>
    <row r="23" spans="1:10">
      <c r="A23" s="45" t="s">
        <v>33</v>
      </c>
      <c r="B23" s="21" t="s">
        <v>34</v>
      </c>
      <c r="C23" s="22">
        <v>15105</v>
      </c>
      <c r="D23" s="22">
        <v>57119</v>
      </c>
      <c r="E23" s="23">
        <f t="shared" si="6"/>
        <v>-42014</v>
      </c>
      <c r="F23" s="22">
        <v>411669</v>
      </c>
      <c r="G23" s="22">
        <v>4849745</v>
      </c>
      <c r="H23" s="23">
        <f>F23-G23</f>
        <v>-4438076</v>
      </c>
      <c r="I23" s="4"/>
      <c r="J23" s="4"/>
    </row>
    <row r="24" spans="1:10">
      <c r="A24" s="45" t="s">
        <v>35</v>
      </c>
      <c r="B24" s="21" t="s">
        <v>36</v>
      </c>
      <c r="C24" s="22">
        <v>5800</v>
      </c>
      <c r="D24" s="22">
        <v>6863</v>
      </c>
      <c r="E24" s="23">
        <f t="shared" si="6"/>
        <v>-1063</v>
      </c>
      <c r="F24" s="22">
        <v>247701</v>
      </c>
      <c r="G24" s="22">
        <v>668792</v>
      </c>
      <c r="H24" s="23">
        <f>F24-G24</f>
        <v>-421091</v>
      </c>
      <c r="I24" s="4"/>
      <c r="J24" s="4"/>
    </row>
    <row r="25" spans="1:10">
      <c r="A25" s="45" t="s">
        <v>37</v>
      </c>
      <c r="B25" s="21" t="s">
        <v>38</v>
      </c>
      <c r="C25" s="22">
        <v>355</v>
      </c>
      <c r="D25" s="22">
        <v>14763</v>
      </c>
      <c r="E25" s="23">
        <f t="shared" si="6"/>
        <v>-14408</v>
      </c>
      <c r="F25" s="22">
        <v>162672</v>
      </c>
      <c r="G25" s="22">
        <v>592959</v>
      </c>
      <c r="H25" s="23">
        <f t="shared" si="7"/>
        <v>-430287</v>
      </c>
      <c r="I25" s="4"/>
      <c r="J25" s="4"/>
    </row>
    <row r="26" spans="1:10">
      <c r="A26" s="45" t="s">
        <v>39</v>
      </c>
      <c r="B26" s="21" t="s">
        <v>40</v>
      </c>
      <c r="C26" s="22">
        <v>4134</v>
      </c>
      <c r="D26" s="22">
        <v>35942</v>
      </c>
      <c r="E26" s="23">
        <f t="shared" si="6"/>
        <v>-31808</v>
      </c>
      <c r="F26" s="22">
        <v>485221</v>
      </c>
      <c r="G26" s="22">
        <v>1375480</v>
      </c>
      <c r="H26" s="23">
        <f t="shared" si="7"/>
        <v>-890259</v>
      </c>
      <c r="I26" s="4"/>
      <c r="J26" s="4"/>
    </row>
    <row r="27" spans="1:10">
      <c r="A27" s="45">
        <v>87149320103</v>
      </c>
      <c r="B27" s="21" t="s">
        <v>86</v>
      </c>
      <c r="C27" s="22">
        <v>0</v>
      </c>
      <c r="D27" s="22">
        <v>9</v>
      </c>
      <c r="E27" s="23">
        <f t="shared" si="6"/>
        <v>-9</v>
      </c>
      <c r="F27" s="22">
        <v>0</v>
      </c>
      <c r="G27" s="22">
        <v>760</v>
      </c>
      <c r="H27" s="23">
        <f t="shared" si="7"/>
        <v>-760</v>
      </c>
      <c r="I27" s="4"/>
      <c r="J27" s="4"/>
    </row>
    <row r="28" spans="1:10">
      <c r="A28" s="45" t="s">
        <v>41</v>
      </c>
      <c r="B28" s="21" t="s">
        <v>42</v>
      </c>
      <c r="C28" s="22">
        <v>0</v>
      </c>
      <c r="D28" s="22">
        <v>3033</v>
      </c>
      <c r="E28" s="23">
        <f t="shared" si="6"/>
        <v>-3033</v>
      </c>
      <c r="F28" s="22">
        <v>0</v>
      </c>
      <c r="G28" s="22">
        <v>16428</v>
      </c>
      <c r="H28" s="23">
        <f t="shared" si="7"/>
        <v>-16428</v>
      </c>
      <c r="I28" s="4"/>
      <c r="J28" s="4"/>
    </row>
    <row r="29" spans="1:10">
      <c r="A29" s="45" t="s">
        <v>43</v>
      </c>
      <c r="B29" s="21" t="s">
        <v>44</v>
      </c>
      <c r="C29" s="22">
        <v>41147</v>
      </c>
      <c r="D29" s="22">
        <v>157190</v>
      </c>
      <c r="E29" s="23">
        <f t="shared" si="6"/>
        <v>-116043</v>
      </c>
      <c r="F29" s="22">
        <v>1549160</v>
      </c>
      <c r="G29" s="22">
        <v>1703367</v>
      </c>
      <c r="H29" s="23">
        <f t="shared" si="7"/>
        <v>-154207</v>
      </c>
      <c r="I29" s="4"/>
      <c r="J29" s="4"/>
    </row>
    <row r="30" spans="1:10">
      <c r="A30" s="45" t="s">
        <v>45</v>
      </c>
      <c r="B30" s="21" t="s">
        <v>46</v>
      </c>
      <c r="C30" s="22">
        <v>254</v>
      </c>
      <c r="D30" s="22">
        <v>48636</v>
      </c>
      <c r="E30" s="23">
        <f t="shared" si="6"/>
        <v>-48382</v>
      </c>
      <c r="F30" s="22">
        <v>19317</v>
      </c>
      <c r="G30" s="22">
        <v>602007</v>
      </c>
      <c r="H30" s="23">
        <f t="shared" si="7"/>
        <v>-582690</v>
      </c>
      <c r="I30" s="4"/>
      <c r="J30" s="4"/>
    </row>
    <row r="31" spans="1:10">
      <c r="A31" s="45" t="s">
        <v>47</v>
      </c>
      <c r="B31" s="21" t="s">
        <v>48</v>
      </c>
      <c r="C31" s="22">
        <v>5686</v>
      </c>
      <c r="D31" s="22">
        <v>32120</v>
      </c>
      <c r="E31" s="23">
        <f t="shared" si="6"/>
        <v>-26434</v>
      </c>
      <c r="F31" s="22">
        <v>261087</v>
      </c>
      <c r="G31" s="22">
        <v>154351</v>
      </c>
      <c r="H31" s="23">
        <f t="shared" si="7"/>
        <v>106736</v>
      </c>
      <c r="I31" s="4"/>
      <c r="J31" s="4"/>
    </row>
    <row r="32" spans="1:10">
      <c r="A32" s="45" t="s">
        <v>49</v>
      </c>
      <c r="B32" s="21" t="s">
        <v>50</v>
      </c>
      <c r="C32" s="22">
        <v>4489</v>
      </c>
      <c r="D32" s="22">
        <v>71954</v>
      </c>
      <c r="E32" s="23">
        <f t="shared" si="6"/>
        <v>-67465</v>
      </c>
      <c r="F32" s="22">
        <v>272057</v>
      </c>
      <c r="G32" s="22">
        <v>702716</v>
      </c>
      <c r="H32" s="23">
        <f t="shared" si="7"/>
        <v>-430659</v>
      </c>
      <c r="I32" s="4"/>
      <c r="J32" s="4"/>
    </row>
    <row r="33" spans="1:10">
      <c r="A33" s="45" t="s">
        <v>51</v>
      </c>
      <c r="B33" s="21" t="s">
        <v>52</v>
      </c>
      <c r="C33" s="22">
        <v>4851</v>
      </c>
      <c r="D33" s="22">
        <v>56263</v>
      </c>
      <c r="E33" s="23">
        <f t="shared" si="6"/>
        <v>-51412</v>
      </c>
      <c r="F33" s="22">
        <v>119188</v>
      </c>
      <c r="G33" s="22">
        <v>205691</v>
      </c>
      <c r="H33" s="23">
        <f t="shared" si="7"/>
        <v>-86503</v>
      </c>
      <c r="I33" s="4"/>
      <c r="J33" s="4"/>
    </row>
    <row r="34" spans="1:10">
      <c r="A34" s="45" t="s">
        <v>53</v>
      </c>
      <c r="B34" s="21" t="s">
        <v>54</v>
      </c>
      <c r="C34" s="22">
        <v>1966</v>
      </c>
      <c r="D34" s="22">
        <v>13879</v>
      </c>
      <c r="E34" s="23">
        <f t="shared" si="6"/>
        <v>-11913</v>
      </c>
      <c r="F34" s="22">
        <v>382746</v>
      </c>
      <c r="G34" s="22">
        <v>400317</v>
      </c>
      <c r="H34" s="23">
        <f t="shared" si="7"/>
        <v>-17571</v>
      </c>
      <c r="I34" s="4"/>
      <c r="J34" s="4"/>
    </row>
    <row r="35" spans="1:10">
      <c r="A35" s="45">
        <v>87149320906</v>
      </c>
      <c r="B35" s="21" t="s">
        <v>85</v>
      </c>
      <c r="C35" s="22">
        <v>10421</v>
      </c>
      <c r="D35" s="22">
        <v>13877</v>
      </c>
      <c r="E35" s="23">
        <f t="shared" si="6"/>
        <v>-3456</v>
      </c>
      <c r="F35" s="22">
        <v>393181</v>
      </c>
      <c r="G35" s="22">
        <v>159879</v>
      </c>
      <c r="H35" s="23">
        <f t="shared" si="7"/>
        <v>233302</v>
      </c>
      <c r="I35" s="4"/>
      <c r="J35" s="4"/>
    </row>
    <row r="36" spans="1:10">
      <c r="A36" s="45" t="s">
        <v>55</v>
      </c>
      <c r="B36" s="21" t="s">
        <v>56</v>
      </c>
      <c r="C36" s="22">
        <v>253</v>
      </c>
      <c r="D36" s="46">
        <v>6034</v>
      </c>
      <c r="E36" s="23">
        <f t="shared" si="6"/>
        <v>-5781</v>
      </c>
      <c r="F36" s="22">
        <v>2093</v>
      </c>
      <c r="G36" s="22">
        <v>34285</v>
      </c>
      <c r="H36" s="23">
        <f t="shared" si="7"/>
        <v>-32192</v>
      </c>
      <c r="I36" s="4"/>
      <c r="J36" s="4"/>
    </row>
    <row r="37" spans="1:10">
      <c r="A37" s="45" t="s">
        <v>57</v>
      </c>
      <c r="B37" s="21" t="s">
        <v>58</v>
      </c>
      <c r="C37" s="22">
        <v>23023</v>
      </c>
      <c r="D37" s="22">
        <v>11166</v>
      </c>
      <c r="E37" s="23">
        <f>C37-D37</f>
        <v>11857</v>
      </c>
      <c r="F37" s="22">
        <v>529367</v>
      </c>
      <c r="G37" s="22">
        <v>176942</v>
      </c>
      <c r="H37" s="23">
        <f t="shared" si="7"/>
        <v>352425</v>
      </c>
      <c r="I37" s="4"/>
      <c r="J37" s="4"/>
    </row>
    <row r="38" spans="1:10">
      <c r="A38" s="45" t="s">
        <v>59</v>
      </c>
      <c r="B38" s="21" t="s">
        <v>60</v>
      </c>
      <c r="C38" s="22">
        <v>21332</v>
      </c>
      <c r="D38" s="22">
        <v>21995</v>
      </c>
      <c r="E38" s="23">
        <f t="shared" si="6"/>
        <v>-663</v>
      </c>
      <c r="F38" s="22">
        <v>347005</v>
      </c>
      <c r="G38" s="22">
        <v>1079946</v>
      </c>
      <c r="H38" s="23">
        <f t="shared" si="7"/>
        <v>-732941</v>
      </c>
      <c r="I38" s="4"/>
      <c r="J38" s="4"/>
    </row>
    <row r="39" spans="1:10">
      <c r="A39" s="45" t="s">
        <v>61</v>
      </c>
      <c r="B39" s="21" t="s">
        <v>62</v>
      </c>
      <c r="C39" s="22">
        <v>27475</v>
      </c>
      <c r="D39" s="22">
        <v>31041</v>
      </c>
      <c r="E39" s="23">
        <f t="shared" si="6"/>
        <v>-3566</v>
      </c>
      <c r="F39" s="22">
        <v>451158</v>
      </c>
      <c r="G39" s="22">
        <v>1938913</v>
      </c>
      <c r="H39" s="23">
        <f t="shared" si="7"/>
        <v>-1487755</v>
      </c>
      <c r="I39" s="4"/>
      <c r="J39" s="4"/>
    </row>
    <row r="40" spans="1:10">
      <c r="A40" s="45" t="s">
        <v>63</v>
      </c>
      <c r="B40" s="21" t="s">
        <v>64</v>
      </c>
      <c r="C40" s="22">
        <v>32184</v>
      </c>
      <c r="D40" s="22">
        <v>74207</v>
      </c>
      <c r="E40" s="23">
        <f t="shared" si="6"/>
        <v>-42023</v>
      </c>
      <c r="F40" s="22">
        <v>501997</v>
      </c>
      <c r="G40" s="22">
        <v>410833</v>
      </c>
      <c r="H40" s="23">
        <f t="shared" si="7"/>
        <v>91164</v>
      </c>
      <c r="I40" s="4"/>
      <c r="J40" s="4"/>
    </row>
    <row r="41" spans="1:10">
      <c r="A41" s="45" t="s">
        <v>65</v>
      </c>
      <c r="B41" s="21" t="s">
        <v>66</v>
      </c>
      <c r="C41" s="22">
        <v>1810</v>
      </c>
      <c r="D41" s="22">
        <v>21752</v>
      </c>
      <c r="E41" s="23">
        <f t="shared" si="6"/>
        <v>-19942</v>
      </c>
      <c r="F41" s="22">
        <v>16746</v>
      </c>
      <c r="G41" s="22">
        <v>116794</v>
      </c>
      <c r="H41" s="23">
        <f t="shared" si="7"/>
        <v>-100048</v>
      </c>
      <c r="I41" s="4"/>
      <c r="J41" s="4"/>
    </row>
    <row r="42" spans="1:10" ht="18.75" customHeight="1" thickBot="1">
      <c r="A42" s="47" t="s">
        <v>23</v>
      </c>
      <c r="B42" s="48"/>
      <c r="C42" s="49">
        <f>SUM(C20:C41)</f>
        <v>257337</v>
      </c>
      <c r="D42" s="49">
        <f>SUM(D20:D41)</f>
        <v>990850</v>
      </c>
      <c r="E42" s="50">
        <f t="shared" si="6"/>
        <v>-733513</v>
      </c>
      <c r="F42" s="49">
        <f>SUM(F20:F41)</f>
        <v>8708088</v>
      </c>
      <c r="G42" s="49">
        <f>SUM(G20:G41)</f>
        <v>31561170</v>
      </c>
      <c r="H42" s="50">
        <f t="shared" si="7"/>
        <v>-22853082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91</v>
      </c>
      <c r="B44" s="53"/>
      <c r="C44" s="54"/>
      <c r="D44" s="53"/>
      <c r="E44" s="53"/>
      <c r="F44" s="53"/>
    </row>
    <row r="45" spans="1:10" ht="16.5">
      <c r="C45"/>
      <c r="D45"/>
    </row>
    <row r="88" spans="5:5">
      <c r="E88" s="64"/>
    </row>
    <row r="89" spans="5:5">
      <c r="E89" s="64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C000"/>
    <pageSetUpPr fitToPage="1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2.875" style="3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99" t="s">
        <v>92</v>
      </c>
      <c r="B1" s="99"/>
      <c r="C1" s="99"/>
      <c r="D1" s="99"/>
      <c r="E1" s="99"/>
      <c r="F1" s="99"/>
      <c r="G1" s="99"/>
      <c r="H1" s="99"/>
      <c r="I1" s="99"/>
      <c r="J1" s="99"/>
    </row>
    <row r="2" spans="1:11" ht="8.25" customHeight="1"/>
    <row r="3" spans="1:11">
      <c r="A3" s="5" t="s">
        <v>0</v>
      </c>
      <c r="B3" s="6" t="s">
        <v>1</v>
      </c>
      <c r="C3" s="7" t="s">
        <v>93</v>
      </c>
      <c r="D3" s="7" t="s">
        <v>94</v>
      </c>
      <c r="E3" s="9" t="s">
        <v>68</v>
      </c>
      <c r="F3" s="71" t="s">
        <v>95</v>
      </c>
      <c r="G3" s="71" t="s">
        <v>88</v>
      </c>
      <c r="H3" s="9" t="s">
        <v>68</v>
      </c>
      <c r="I3" s="55" t="s">
        <v>96</v>
      </c>
      <c r="J3" s="55" t="s">
        <v>97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13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45</v>
      </c>
      <c r="D5" s="22">
        <v>18</v>
      </c>
      <c r="E5" s="86">
        <f>IF(D5,(C5-D5)/D5,0)</f>
        <v>1.5</v>
      </c>
      <c r="F5" s="73">
        <v>60228</v>
      </c>
      <c r="G5" s="73">
        <v>47339</v>
      </c>
      <c r="H5" s="87">
        <f>IF(G5,(F5-G5)/G5,0)</f>
        <v>0.27227022117070493</v>
      </c>
      <c r="I5" s="24">
        <f>IF(C5,F5/C5,0)</f>
        <v>1338.4</v>
      </c>
      <c r="J5" s="24">
        <f>IF(D5,G5/D5,0)</f>
        <v>2629.9444444444443</v>
      </c>
      <c r="K5" s="86">
        <f>IF(J5,(I5-J5)/J5,0)</f>
        <v>-0.491091911531718</v>
      </c>
    </row>
    <row r="6" spans="1:11" ht="16.5">
      <c r="A6" s="25" t="s">
        <v>9</v>
      </c>
      <c r="B6" s="26" t="s">
        <v>10</v>
      </c>
      <c r="C6" s="22">
        <v>29</v>
      </c>
      <c r="D6" s="22">
        <v>0</v>
      </c>
      <c r="E6" s="86">
        <f t="shared" ref="E6:E13" si="0">IF(D6,(C6-D6)/D6,0)</f>
        <v>0</v>
      </c>
      <c r="F6" s="73">
        <v>31938</v>
      </c>
      <c r="G6" s="73">
        <v>0</v>
      </c>
      <c r="H6" s="87">
        <f t="shared" ref="H6:H13" si="1">IF(G6,(F6-G6)/G6,0)</f>
        <v>0</v>
      </c>
      <c r="I6" s="24">
        <f t="shared" ref="I6:J11" si="2">IF(C6,F6/C6,0)</f>
        <v>1101.3103448275863</v>
      </c>
      <c r="J6" s="24">
        <f t="shared" si="2"/>
        <v>0</v>
      </c>
      <c r="K6" s="86">
        <f t="shared" ref="K6:K11" si="3">IF(J6,(I6-J6)/J6,0)</f>
        <v>0</v>
      </c>
    </row>
    <row r="7" spans="1:11" ht="16.5">
      <c r="A7" s="20" t="s">
        <v>11</v>
      </c>
      <c r="B7" s="27" t="s">
        <v>12</v>
      </c>
      <c r="C7" s="22">
        <v>0</v>
      </c>
      <c r="D7" s="22">
        <v>0</v>
      </c>
      <c r="E7" s="86">
        <f t="shared" si="0"/>
        <v>0</v>
      </c>
      <c r="F7" s="73">
        <v>0</v>
      </c>
      <c r="G7" s="73">
        <v>0</v>
      </c>
      <c r="H7" s="87">
        <f t="shared" si="1"/>
        <v>0</v>
      </c>
      <c r="I7" s="24">
        <f t="shared" si="2"/>
        <v>0</v>
      </c>
      <c r="J7" s="24">
        <f t="shared" si="2"/>
        <v>0</v>
      </c>
      <c r="K7" s="86">
        <f t="shared" si="3"/>
        <v>0</v>
      </c>
    </row>
    <row r="8" spans="1:11" ht="16.5">
      <c r="A8" s="20" t="s">
        <v>13</v>
      </c>
      <c r="B8" s="27" t="s">
        <v>14</v>
      </c>
      <c r="C8" s="22">
        <v>0</v>
      </c>
      <c r="D8" s="22">
        <v>0</v>
      </c>
      <c r="E8" s="86">
        <f t="shared" si="0"/>
        <v>0</v>
      </c>
      <c r="F8" s="73">
        <v>0</v>
      </c>
      <c r="G8" s="73">
        <v>0</v>
      </c>
      <c r="H8" s="87">
        <f t="shared" si="1"/>
        <v>0</v>
      </c>
      <c r="I8" s="24">
        <f t="shared" si="2"/>
        <v>0</v>
      </c>
      <c r="J8" s="24">
        <f t="shared" si="2"/>
        <v>0</v>
      </c>
      <c r="K8" s="86">
        <f t="shared" si="3"/>
        <v>0</v>
      </c>
    </row>
    <row r="9" spans="1:11" ht="16.5">
      <c r="A9" s="20" t="s">
        <v>15</v>
      </c>
      <c r="B9" s="27" t="s">
        <v>16</v>
      </c>
      <c r="C9" s="22">
        <v>82</v>
      </c>
      <c r="D9" s="22">
        <v>185</v>
      </c>
      <c r="E9" s="86">
        <f t="shared" si="0"/>
        <v>-0.55675675675675673</v>
      </c>
      <c r="F9" s="73">
        <v>166824</v>
      </c>
      <c r="G9" s="73">
        <v>233354</v>
      </c>
      <c r="H9" s="87">
        <f t="shared" si="1"/>
        <v>-0.28510331942027994</v>
      </c>
      <c r="I9" s="24">
        <f t="shared" si="2"/>
        <v>2034.439024390244</v>
      </c>
      <c r="J9" s="24">
        <f t="shared" si="2"/>
        <v>1261.372972972973</v>
      </c>
      <c r="K9" s="86">
        <f t="shared" si="3"/>
        <v>0.61287665740546604</v>
      </c>
    </row>
    <row r="10" spans="1:11" ht="16.5">
      <c r="A10" s="20" t="s">
        <v>17</v>
      </c>
      <c r="B10" s="27" t="s">
        <v>18</v>
      </c>
      <c r="C10" s="22">
        <v>42</v>
      </c>
      <c r="D10" s="22">
        <v>1957</v>
      </c>
      <c r="E10" s="86">
        <f t="shared" si="0"/>
        <v>-0.97853857945835465</v>
      </c>
      <c r="F10" s="73">
        <v>131906</v>
      </c>
      <c r="G10" s="73">
        <v>3441684</v>
      </c>
      <c r="H10" s="87">
        <f t="shared" si="1"/>
        <v>-0.96167399447479784</v>
      </c>
      <c r="I10" s="24">
        <f t="shared" si="2"/>
        <v>3140.6190476190477</v>
      </c>
      <c r="J10" s="24">
        <f t="shared" si="2"/>
        <v>1758.6530403679101</v>
      </c>
      <c r="K10" s="86">
        <f t="shared" si="3"/>
        <v>0.78580935268620722</v>
      </c>
    </row>
    <row r="11" spans="1:11" ht="20.25" thickBot="1">
      <c r="A11" s="29" t="s">
        <v>19</v>
      </c>
      <c r="B11" s="67" t="s">
        <v>20</v>
      </c>
      <c r="C11" s="60">
        <f>SUM(C5:C10)</f>
        <v>198</v>
      </c>
      <c r="D11" s="60">
        <f>SUM(D5:D10)</f>
        <v>2160</v>
      </c>
      <c r="E11" s="88">
        <f t="shared" si="0"/>
        <v>-0.90833333333333333</v>
      </c>
      <c r="F11" s="74">
        <f>SUM(F5:F10)</f>
        <v>390896</v>
      </c>
      <c r="G11" s="74">
        <f>SUM(G5:G10)</f>
        <v>3722377</v>
      </c>
      <c r="H11" s="88">
        <f t="shared" si="1"/>
        <v>-0.89498753081700211</v>
      </c>
      <c r="I11" s="68">
        <f t="shared" si="2"/>
        <v>1974.2222222222222</v>
      </c>
      <c r="J11" s="69">
        <f t="shared" si="2"/>
        <v>1723.3226851851853</v>
      </c>
      <c r="K11" s="88">
        <f t="shared" si="3"/>
        <v>0.14559057290543104</v>
      </c>
    </row>
    <row r="12" spans="1:11" ht="11.25" customHeight="1" thickTop="1">
      <c r="A12" s="32"/>
      <c r="B12" s="33"/>
      <c r="E12" s="65"/>
      <c r="F12" s="75"/>
      <c r="G12" s="75"/>
      <c r="H12" s="65"/>
      <c r="I12" s="57"/>
      <c r="J12" s="66"/>
      <c r="K12" s="58"/>
    </row>
    <row r="13" spans="1:11" ht="16.5">
      <c r="A13" s="20" t="s">
        <v>21</v>
      </c>
      <c r="B13" s="21" t="s">
        <v>22</v>
      </c>
      <c r="C13" s="22">
        <v>0</v>
      </c>
      <c r="D13" s="22">
        <v>0</v>
      </c>
      <c r="E13" s="86">
        <f t="shared" si="0"/>
        <v>0</v>
      </c>
      <c r="F13" s="73">
        <v>0</v>
      </c>
      <c r="G13" s="73">
        <v>0</v>
      </c>
      <c r="H13" s="89">
        <f t="shared" si="1"/>
        <v>0</v>
      </c>
      <c r="I13" s="24">
        <f t="shared" ref="I13:J13" si="4">IF(C13,F13/C13,0)</f>
        <v>0</v>
      </c>
      <c r="J13" s="24">
        <f t="shared" si="4"/>
        <v>0</v>
      </c>
      <c r="K13" s="86">
        <f t="shared" ref="K13" si="5">IF(J13,(I13-J13)/J13,0)</f>
        <v>0</v>
      </c>
    </row>
    <row r="14" spans="1:11" ht="20.25" thickBot="1">
      <c r="A14" s="29" t="s">
        <v>23</v>
      </c>
      <c r="B14" s="35" t="s">
        <v>75</v>
      </c>
      <c r="C14" s="30">
        <f>SUM(C11+C13)</f>
        <v>198</v>
      </c>
      <c r="D14" s="30">
        <f>D11+D13</f>
        <v>2160</v>
      </c>
      <c r="E14" s="88">
        <f>(C14-D14)/D14</f>
        <v>-0.90833333333333333</v>
      </c>
      <c r="F14" s="76">
        <f>SUM(F11+F13)</f>
        <v>390896</v>
      </c>
      <c r="G14" s="76">
        <f>G11+G13</f>
        <v>3722377</v>
      </c>
      <c r="H14" s="90">
        <f>(F14-G14)/G14</f>
        <v>-0.89498753081700211</v>
      </c>
      <c r="I14" s="31">
        <f>F14/C14</f>
        <v>1974.2222222222222</v>
      </c>
      <c r="J14" s="59">
        <f>G14/D14</f>
        <v>1723.3226851851853</v>
      </c>
      <c r="K14" s="85">
        <f>(I14-J14)/J14</f>
        <v>0.14559057290543104</v>
      </c>
    </row>
    <row r="15" spans="1:11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1" ht="17.25" customHeight="1">
      <c r="A16" s="99" t="s">
        <v>98</v>
      </c>
      <c r="B16" s="99"/>
      <c r="C16" s="99"/>
      <c r="D16" s="99"/>
      <c r="E16" s="99"/>
      <c r="F16" s="99"/>
      <c r="G16" s="99"/>
      <c r="H16" s="99"/>
      <c r="I16" s="99"/>
      <c r="J16" s="99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93</v>
      </c>
      <c r="D18" s="7" t="s">
        <v>94</v>
      </c>
      <c r="E18" s="9" t="s">
        <v>68</v>
      </c>
      <c r="F18" s="71" t="s">
        <v>95</v>
      </c>
      <c r="G18" s="71" t="s">
        <v>88</v>
      </c>
      <c r="H18" s="9" t="s">
        <v>68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77</v>
      </c>
      <c r="I19" s="44"/>
      <c r="J19" s="43"/>
    </row>
    <row r="20" spans="1:10">
      <c r="A20" s="45" t="s">
        <v>27</v>
      </c>
      <c r="B20" s="21" t="s">
        <v>28</v>
      </c>
      <c r="C20" s="22">
        <v>31</v>
      </c>
      <c r="D20" s="22">
        <v>98</v>
      </c>
      <c r="E20" s="87">
        <f t="shared" ref="E20:E41" si="6">IF(D20,(C20-D20)/D20,0)</f>
        <v>-0.68367346938775508</v>
      </c>
      <c r="F20" s="73">
        <v>1649</v>
      </c>
      <c r="G20" s="73">
        <v>11281</v>
      </c>
      <c r="H20" s="91">
        <f t="shared" ref="H20:H24" si="7">IF(G20,(F20-G20)/G20,0)</f>
        <v>-0.85382501551280909</v>
      </c>
      <c r="I20" s="4"/>
      <c r="J20" s="4"/>
    </row>
    <row r="21" spans="1:10">
      <c r="A21" s="45" t="s">
        <v>29</v>
      </c>
      <c r="B21" s="21" t="s">
        <v>30</v>
      </c>
      <c r="C21" s="22">
        <v>35</v>
      </c>
      <c r="D21" s="22">
        <v>0</v>
      </c>
      <c r="E21" s="87">
        <f t="shared" si="6"/>
        <v>0</v>
      </c>
      <c r="F21" s="73">
        <v>2854</v>
      </c>
      <c r="G21" s="73">
        <v>0</v>
      </c>
      <c r="H21" s="91">
        <f t="shared" si="7"/>
        <v>0</v>
      </c>
      <c r="I21" s="4"/>
      <c r="J21" s="4"/>
    </row>
    <row r="22" spans="1:10">
      <c r="A22" s="45" t="s">
        <v>31</v>
      </c>
      <c r="B22" s="21" t="s">
        <v>32</v>
      </c>
      <c r="C22" s="22">
        <v>56986</v>
      </c>
      <c r="D22" s="22">
        <v>73080</v>
      </c>
      <c r="E22" s="87">
        <f t="shared" si="6"/>
        <v>-0.22022441160372194</v>
      </c>
      <c r="F22" s="73">
        <v>2551220</v>
      </c>
      <c r="G22" s="73">
        <v>3278079</v>
      </c>
      <c r="H22" s="91">
        <f t="shared" si="7"/>
        <v>-0.22173321631357878</v>
      </c>
      <c r="I22" s="4"/>
      <c r="J22" s="4"/>
    </row>
    <row r="23" spans="1:10">
      <c r="A23" s="45" t="s">
        <v>33</v>
      </c>
      <c r="B23" s="21" t="s">
        <v>34</v>
      </c>
      <c r="C23" s="22">
        <v>15105</v>
      </c>
      <c r="D23" s="22">
        <v>6013</v>
      </c>
      <c r="E23" s="87">
        <f t="shared" si="6"/>
        <v>1.5120572093796774</v>
      </c>
      <c r="F23" s="73">
        <v>411669</v>
      </c>
      <c r="G23" s="73">
        <v>108422</v>
      </c>
      <c r="H23" s="91">
        <f t="shared" si="7"/>
        <v>2.7969139104609764</v>
      </c>
      <c r="I23" s="4"/>
      <c r="J23" s="4"/>
    </row>
    <row r="24" spans="1:10">
      <c r="A24" s="45" t="s">
        <v>35</v>
      </c>
      <c r="B24" s="21" t="s">
        <v>36</v>
      </c>
      <c r="C24" s="22">
        <v>5800</v>
      </c>
      <c r="D24" s="22">
        <v>2387</v>
      </c>
      <c r="E24" s="87">
        <f t="shared" si="6"/>
        <v>1.4298282362798491</v>
      </c>
      <c r="F24" s="73">
        <v>247701</v>
      </c>
      <c r="G24" s="73">
        <v>57920</v>
      </c>
      <c r="H24" s="91">
        <f t="shared" si="7"/>
        <v>3.2766056629834255</v>
      </c>
      <c r="I24" s="4"/>
      <c r="J24" s="4"/>
    </row>
    <row r="25" spans="1:10">
      <c r="A25" s="45" t="s">
        <v>37</v>
      </c>
      <c r="B25" s="21" t="s">
        <v>38</v>
      </c>
      <c r="C25" s="22">
        <v>355</v>
      </c>
      <c r="D25" s="22">
        <v>4605</v>
      </c>
      <c r="E25" s="87">
        <f t="shared" si="6"/>
        <v>-0.92290988056460366</v>
      </c>
      <c r="F25" s="73">
        <v>162672</v>
      </c>
      <c r="G25" s="73">
        <v>1266405</v>
      </c>
      <c r="H25" s="91">
        <f>IF(G25,(F25-G25)/G25,0)</f>
        <v>-0.87154820140476386</v>
      </c>
      <c r="I25" s="4"/>
      <c r="J25" s="4"/>
    </row>
    <row r="26" spans="1:10">
      <c r="A26" s="45" t="s">
        <v>39</v>
      </c>
      <c r="B26" s="21" t="s">
        <v>40</v>
      </c>
      <c r="C26" s="22">
        <v>4134</v>
      </c>
      <c r="D26" s="22">
        <v>3869</v>
      </c>
      <c r="E26" s="87">
        <f t="shared" si="6"/>
        <v>6.8493150684931503E-2</v>
      </c>
      <c r="F26" s="73">
        <v>485221</v>
      </c>
      <c r="G26" s="73">
        <v>456279</v>
      </c>
      <c r="H26" s="91">
        <f t="shared" ref="H26:H41" si="8">IF(G26,(F26-G26)/G26,0)</f>
        <v>6.3430488801807669E-2</v>
      </c>
      <c r="I26" s="4"/>
      <c r="J26" s="4"/>
    </row>
    <row r="27" spans="1:10">
      <c r="A27" s="45">
        <v>87149320103</v>
      </c>
      <c r="B27" s="21" t="s">
        <v>86</v>
      </c>
      <c r="C27" s="22">
        <v>0</v>
      </c>
      <c r="D27" s="22">
        <v>0</v>
      </c>
      <c r="E27" s="87">
        <f>IF(D27,(C27-D27)/D27,0)</f>
        <v>0</v>
      </c>
      <c r="F27" s="73">
        <v>0</v>
      </c>
      <c r="G27" s="73">
        <v>0</v>
      </c>
      <c r="H27" s="91">
        <f t="shared" si="8"/>
        <v>0</v>
      </c>
      <c r="I27" s="4"/>
      <c r="J27" s="4"/>
    </row>
    <row r="28" spans="1:10">
      <c r="A28" s="45" t="s">
        <v>41</v>
      </c>
      <c r="B28" s="21" t="s">
        <v>42</v>
      </c>
      <c r="C28" s="22">
        <v>0</v>
      </c>
      <c r="D28" s="22">
        <v>0</v>
      </c>
      <c r="E28" s="87">
        <f t="shared" si="6"/>
        <v>0</v>
      </c>
      <c r="F28" s="73">
        <v>0</v>
      </c>
      <c r="G28" s="73">
        <v>0</v>
      </c>
      <c r="H28" s="91">
        <f t="shared" si="8"/>
        <v>0</v>
      </c>
      <c r="I28" s="4"/>
      <c r="J28" s="4"/>
    </row>
    <row r="29" spans="1:10">
      <c r="A29" s="45" t="s">
        <v>43</v>
      </c>
      <c r="B29" s="21" t="s">
        <v>44</v>
      </c>
      <c r="C29" s="22">
        <v>41147</v>
      </c>
      <c r="D29" s="22">
        <v>25256</v>
      </c>
      <c r="E29" s="87">
        <f t="shared" si="6"/>
        <v>0.62919702248970544</v>
      </c>
      <c r="F29" s="73">
        <v>1549160</v>
      </c>
      <c r="G29" s="73">
        <v>929677</v>
      </c>
      <c r="H29" s="91">
        <f t="shared" si="8"/>
        <v>0.66634218120917266</v>
      </c>
      <c r="I29" s="4"/>
      <c r="J29" s="4"/>
    </row>
    <row r="30" spans="1:10">
      <c r="A30" s="45" t="s">
        <v>45</v>
      </c>
      <c r="B30" s="21" t="s">
        <v>46</v>
      </c>
      <c r="C30" s="22">
        <v>254</v>
      </c>
      <c r="D30" s="22">
        <v>2026</v>
      </c>
      <c r="E30" s="87">
        <f t="shared" si="6"/>
        <v>-0.87462981243830207</v>
      </c>
      <c r="F30" s="73">
        <v>19317</v>
      </c>
      <c r="G30" s="73">
        <v>36484</v>
      </c>
      <c r="H30" s="91">
        <f t="shared" si="8"/>
        <v>-0.47053502905383182</v>
      </c>
      <c r="I30" s="4"/>
      <c r="J30" s="4"/>
    </row>
    <row r="31" spans="1:10">
      <c r="A31" s="45" t="s">
        <v>47</v>
      </c>
      <c r="B31" s="21" t="s">
        <v>48</v>
      </c>
      <c r="C31" s="22">
        <v>5686</v>
      </c>
      <c r="D31" s="22">
        <v>11546</v>
      </c>
      <c r="E31" s="87">
        <f t="shared" si="6"/>
        <v>-0.50753507708297241</v>
      </c>
      <c r="F31" s="73">
        <v>261087</v>
      </c>
      <c r="G31" s="73">
        <v>167315</v>
      </c>
      <c r="H31" s="91">
        <f t="shared" si="8"/>
        <v>0.56045184233332335</v>
      </c>
      <c r="I31" s="4"/>
      <c r="J31" s="4"/>
    </row>
    <row r="32" spans="1:10">
      <c r="A32" s="45" t="s">
        <v>49</v>
      </c>
      <c r="B32" s="21" t="s">
        <v>50</v>
      </c>
      <c r="C32" s="22">
        <v>4489</v>
      </c>
      <c r="D32" s="22">
        <v>5319</v>
      </c>
      <c r="E32" s="87">
        <f t="shared" si="6"/>
        <v>-0.15604436924233878</v>
      </c>
      <c r="F32" s="73">
        <v>272057</v>
      </c>
      <c r="G32" s="73">
        <v>369901</v>
      </c>
      <c r="H32" s="91">
        <f t="shared" si="8"/>
        <v>-0.26451401861579177</v>
      </c>
      <c r="I32" s="4"/>
      <c r="J32" s="4"/>
    </row>
    <row r="33" spans="1:10">
      <c r="A33" s="45" t="s">
        <v>51</v>
      </c>
      <c r="B33" s="21" t="s">
        <v>52</v>
      </c>
      <c r="C33" s="22">
        <v>4851</v>
      </c>
      <c r="D33" s="22">
        <v>2921</v>
      </c>
      <c r="E33" s="87">
        <f t="shared" si="6"/>
        <v>0.66073262581307768</v>
      </c>
      <c r="F33" s="73">
        <v>119188</v>
      </c>
      <c r="G33" s="73">
        <v>97264</v>
      </c>
      <c r="H33" s="91">
        <f t="shared" si="8"/>
        <v>0.225407139332127</v>
      </c>
      <c r="I33" s="4"/>
      <c r="J33" s="4"/>
    </row>
    <row r="34" spans="1:10">
      <c r="A34" s="45" t="s">
        <v>53</v>
      </c>
      <c r="B34" s="21" t="s">
        <v>54</v>
      </c>
      <c r="C34" s="22">
        <v>1966</v>
      </c>
      <c r="D34" s="22">
        <v>11709</v>
      </c>
      <c r="E34" s="87">
        <f t="shared" si="6"/>
        <v>-0.83209496968144159</v>
      </c>
      <c r="F34" s="73">
        <v>382746</v>
      </c>
      <c r="G34" s="73">
        <v>944724</v>
      </c>
      <c r="H34" s="91">
        <f t="shared" si="8"/>
        <v>-0.59485945101426452</v>
      </c>
      <c r="I34" s="4"/>
      <c r="J34" s="4"/>
    </row>
    <row r="35" spans="1:10">
      <c r="A35" s="45">
        <v>87149320906</v>
      </c>
      <c r="B35" s="21" t="s">
        <v>85</v>
      </c>
      <c r="C35" s="22">
        <v>10421</v>
      </c>
      <c r="D35" s="22">
        <v>13147</v>
      </c>
      <c r="E35" s="87">
        <f t="shared" si="6"/>
        <v>-0.2073476838822545</v>
      </c>
      <c r="F35" s="73">
        <v>393181</v>
      </c>
      <c r="G35" s="73">
        <v>316994</v>
      </c>
      <c r="H35" s="91">
        <f t="shared" si="8"/>
        <v>0.24034208849378852</v>
      </c>
      <c r="I35" s="4"/>
      <c r="J35" s="4"/>
    </row>
    <row r="36" spans="1:10">
      <c r="A36" s="45" t="s">
        <v>55</v>
      </c>
      <c r="B36" s="21" t="s">
        <v>56</v>
      </c>
      <c r="C36" s="22">
        <v>253</v>
      </c>
      <c r="D36" s="22">
        <v>72</v>
      </c>
      <c r="E36" s="87">
        <f t="shared" si="6"/>
        <v>2.5138888888888888</v>
      </c>
      <c r="F36" s="73">
        <v>2093</v>
      </c>
      <c r="G36" s="73">
        <v>11219</v>
      </c>
      <c r="H36" s="91">
        <f t="shared" si="8"/>
        <v>-0.81344148319814602</v>
      </c>
      <c r="I36" s="4"/>
      <c r="J36" s="4"/>
    </row>
    <row r="37" spans="1:10">
      <c r="A37" s="45" t="s">
        <v>57</v>
      </c>
      <c r="B37" s="21" t="s">
        <v>58</v>
      </c>
      <c r="C37" s="28">
        <v>23023</v>
      </c>
      <c r="D37" s="22">
        <v>1754</v>
      </c>
      <c r="E37" s="87">
        <f t="shared" si="6"/>
        <v>12.12599771949829</v>
      </c>
      <c r="F37" s="73">
        <v>529367</v>
      </c>
      <c r="G37" s="73">
        <v>83065</v>
      </c>
      <c r="H37" s="91">
        <f t="shared" si="8"/>
        <v>5.3729248179136819</v>
      </c>
      <c r="I37" s="4"/>
      <c r="J37" s="4"/>
    </row>
    <row r="38" spans="1:10">
      <c r="A38" s="45" t="s">
        <v>59</v>
      </c>
      <c r="B38" s="21" t="s">
        <v>60</v>
      </c>
      <c r="C38" s="22">
        <v>21332</v>
      </c>
      <c r="D38" s="22">
        <v>2543</v>
      </c>
      <c r="E38" s="87">
        <f t="shared" si="6"/>
        <v>7.3885174990169089</v>
      </c>
      <c r="F38" s="73">
        <v>347005</v>
      </c>
      <c r="G38" s="73">
        <v>260170</v>
      </c>
      <c r="H38" s="91">
        <f t="shared" si="8"/>
        <v>0.33376253987777221</v>
      </c>
      <c r="I38" s="4"/>
      <c r="J38" s="4"/>
    </row>
    <row r="39" spans="1:10">
      <c r="A39" s="45" t="s">
        <v>61</v>
      </c>
      <c r="B39" s="21" t="s">
        <v>62</v>
      </c>
      <c r="C39" s="22">
        <v>27475</v>
      </c>
      <c r="D39" s="22">
        <v>2299</v>
      </c>
      <c r="E39" s="87">
        <f t="shared" si="6"/>
        <v>10.950848194867334</v>
      </c>
      <c r="F39" s="73">
        <v>451158</v>
      </c>
      <c r="G39" s="73">
        <v>100820</v>
      </c>
      <c r="H39" s="91">
        <f t="shared" si="8"/>
        <v>3.4748859353302914</v>
      </c>
      <c r="I39" s="4"/>
      <c r="J39" s="4"/>
    </row>
    <row r="40" spans="1:10">
      <c r="A40" s="45" t="s">
        <v>63</v>
      </c>
      <c r="B40" s="21" t="s">
        <v>64</v>
      </c>
      <c r="C40" s="22">
        <v>32184</v>
      </c>
      <c r="D40" s="22">
        <v>17520</v>
      </c>
      <c r="E40" s="87">
        <f t="shared" si="6"/>
        <v>0.83698630136986296</v>
      </c>
      <c r="F40" s="73">
        <v>501997</v>
      </c>
      <c r="G40" s="73">
        <v>303375</v>
      </c>
      <c r="H40" s="91">
        <f t="shared" si="8"/>
        <v>0.65470786979810469</v>
      </c>
      <c r="I40" s="4"/>
      <c r="J40" s="4"/>
    </row>
    <row r="41" spans="1:10">
      <c r="A41" s="45" t="s">
        <v>65</v>
      </c>
      <c r="B41" s="21" t="s">
        <v>66</v>
      </c>
      <c r="C41" s="22">
        <v>1810</v>
      </c>
      <c r="D41" s="22">
        <v>693</v>
      </c>
      <c r="E41" s="87">
        <f t="shared" si="6"/>
        <v>1.6118326118326118</v>
      </c>
      <c r="F41" s="73">
        <v>16746</v>
      </c>
      <c r="G41" s="73">
        <v>8848</v>
      </c>
      <c r="H41" s="91">
        <f t="shared" si="8"/>
        <v>0.89263110307414106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257337</v>
      </c>
      <c r="D42" s="60">
        <f>SUM(D20:D41)</f>
        <v>186857</v>
      </c>
      <c r="E42" s="88">
        <f t="shared" ref="E42" si="9">(C42-D42)/D42</f>
        <v>0.37718683271164583</v>
      </c>
      <c r="F42" s="74">
        <f>SUM(F20:F41)</f>
        <v>8708088</v>
      </c>
      <c r="G42" s="74">
        <f>SUM(G20:G41)</f>
        <v>8808242</v>
      </c>
      <c r="H42" s="88">
        <f t="shared" ref="H42" si="10">(F42-G42)/G42</f>
        <v>-1.1370486869002917E-2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67</v>
      </c>
      <c r="B44" s="53"/>
      <c r="C44" s="54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E5:E10">
    <cfRule type="cellIs" dxfId="37" priority="7" operator="greaterThanOrEqual">
      <formula>0</formula>
    </cfRule>
    <cfRule type="cellIs" dxfId="36" priority="8" operator="lessThan">
      <formula>0</formula>
    </cfRule>
  </conditionalFormatting>
  <conditionalFormatting sqref="E13">
    <cfRule type="cellIs" dxfId="35" priority="5" operator="greaterThanOrEqual">
      <formula>0</formula>
    </cfRule>
    <cfRule type="cellIs" dxfId="34" priority="6" operator="lessThan">
      <formula>0</formula>
    </cfRule>
  </conditionalFormatting>
  <conditionalFormatting sqref="E20:E41">
    <cfRule type="cellIs" dxfId="33" priority="21" operator="greaterThanOrEqual">
      <formula>0</formula>
    </cfRule>
    <cfRule type="cellIs" dxfId="32" priority="22" operator="lessThan">
      <formula>0</formula>
    </cfRule>
  </conditionalFormatting>
  <conditionalFormatting sqref="H5:H10">
    <cfRule type="cellIs" dxfId="31" priority="17" operator="greaterThanOrEqual">
      <formula>0</formula>
    </cfRule>
    <cfRule type="cellIs" dxfId="30" priority="18" operator="lessThan">
      <formula>0</formula>
    </cfRule>
  </conditionalFormatting>
  <conditionalFormatting sqref="H13">
    <cfRule type="cellIs" dxfId="29" priority="29" operator="greaterThanOrEqual">
      <formula>0</formula>
    </cfRule>
    <cfRule type="cellIs" dxfId="28" priority="30" operator="lessThan">
      <formula>0</formula>
    </cfRule>
  </conditionalFormatting>
  <conditionalFormatting sqref="K5:K10">
    <cfRule type="cellIs" dxfId="27" priority="3" operator="greaterThanOrEqual">
      <formula>0</formula>
    </cfRule>
    <cfRule type="cellIs" dxfId="26" priority="4" operator="lessThan">
      <formula>0</formula>
    </cfRule>
  </conditionalFormatting>
  <conditionalFormatting sqref="K13">
    <cfRule type="cellIs" dxfId="25" priority="1" operator="greaterThanOrEqual">
      <formula>0</formula>
    </cfRule>
    <cfRule type="cellIs" dxfId="24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C000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4" width="15.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1" customFormat="1" ht="23.25">
      <c r="A1" s="98" t="s">
        <v>99</v>
      </c>
      <c r="B1" s="98"/>
      <c r="C1" s="98"/>
      <c r="D1" s="98"/>
      <c r="E1" s="98"/>
      <c r="F1" s="98"/>
      <c r="G1" s="98"/>
      <c r="H1" s="98"/>
      <c r="I1" s="98"/>
      <c r="J1" s="98"/>
    </row>
    <row r="2" spans="1:11" ht="8.25" customHeight="1"/>
    <row r="3" spans="1:11">
      <c r="A3" s="5" t="s">
        <v>0</v>
      </c>
      <c r="B3" s="6" t="s">
        <v>1</v>
      </c>
      <c r="C3" s="7" t="s">
        <v>93</v>
      </c>
      <c r="D3" s="7" t="s">
        <v>94</v>
      </c>
      <c r="E3" s="9" t="s">
        <v>78</v>
      </c>
      <c r="F3" s="71" t="s">
        <v>95</v>
      </c>
      <c r="G3" s="71" t="s">
        <v>88</v>
      </c>
      <c r="H3" s="9" t="s">
        <v>78</v>
      </c>
      <c r="I3" s="55" t="s">
        <v>83</v>
      </c>
      <c r="J3" s="55" t="s">
        <v>84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62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3986</v>
      </c>
      <c r="D5" s="22">
        <v>4952</v>
      </c>
      <c r="E5" s="87">
        <f>IF(D5,(C5-D5)/D5,0)</f>
        <v>-0.19507269789983844</v>
      </c>
      <c r="F5" s="73">
        <v>257338</v>
      </c>
      <c r="G5" s="73">
        <v>259836</v>
      </c>
      <c r="H5" s="87">
        <f t="shared" ref="H5:H11" si="0">(F5-G5)/G5</f>
        <v>-9.613756369402239E-3</v>
      </c>
      <c r="I5" s="24">
        <f t="shared" ref="I5:J11" si="1">F5/C5</f>
        <v>64.560461615654788</v>
      </c>
      <c r="J5" s="24">
        <f t="shared" si="1"/>
        <v>52.470920840064622</v>
      </c>
      <c r="K5" s="87">
        <f t="shared" ref="K5:K11" si="2">(I5-J5)/J5</f>
        <v>0.2304045856645057</v>
      </c>
    </row>
    <row r="6" spans="1:11" ht="16.5">
      <c r="A6" s="25" t="s">
        <v>9</v>
      </c>
      <c r="B6" s="26" t="s">
        <v>10</v>
      </c>
      <c r="C6" s="22">
        <v>2100</v>
      </c>
      <c r="D6" s="22">
        <v>2105</v>
      </c>
      <c r="E6" s="87">
        <f t="shared" ref="E6:E11" si="3">IF(D6,(C6-D6)/D6,0)</f>
        <v>-2.3752969121140144E-3</v>
      </c>
      <c r="F6" s="73">
        <v>225495</v>
      </c>
      <c r="G6" s="73">
        <v>167436</v>
      </c>
      <c r="H6" s="87">
        <f t="shared" si="0"/>
        <v>0.34675338636852288</v>
      </c>
      <c r="I6" s="24">
        <f t="shared" si="1"/>
        <v>107.37857142857143</v>
      </c>
      <c r="J6" s="24">
        <f t="shared" si="1"/>
        <v>79.542042755344411</v>
      </c>
      <c r="K6" s="87">
        <f t="shared" si="2"/>
        <v>0.34995994205035291</v>
      </c>
    </row>
    <row r="7" spans="1:11" ht="16.5">
      <c r="A7" s="20" t="s">
        <v>11</v>
      </c>
      <c r="B7" s="27" t="s">
        <v>12</v>
      </c>
      <c r="C7" s="22">
        <v>4218</v>
      </c>
      <c r="D7" s="22">
        <v>4117</v>
      </c>
      <c r="E7" s="87">
        <f t="shared" si="3"/>
        <v>2.4532426524168083E-2</v>
      </c>
      <c r="F7" s="73">
        <v>283223</v>
      </c>
      <c r="G7" s="73">
        <v>248433</v>
      </c>
      <c r="H7" s="87">
        <f t="shared" si="0"/>
        <v>0.14003775665873697</v>
      </c>
      <c r="I7" s="24">
        <f t="shared" si="1"/>
        <v>67.146277856804176</v>
      </c>
      <c r="J7" s="24">
        <f t="shared" si="1"/>
        <v>60.343211076026236</v>
      </c>
      <c r="K7" s="87">
        <f t="shared" si="2"/>
        <v>0.11273955527833571</v>
      </c>
    </row>
    <row r="8" spans="1:11" ht="16.5">
      <c r="A8" s="20" t="s">
        <v>13</v>
      </c>
      <c r="B8" s="27" t="s">
        <v>14</v>
      </c>
      <c r="C8" s="22">
        <v>5776</v>
      </c>
      <c r="D8" s="22">
        <v>3606</v>
      </c>
      <c r="E8" s="87">
        <f t="shared" si="3"/>
        <v>0.60177481974486968</v>
      </c>
      <c r="F8" s="73">
        <v>769994</v>
      </c>
      <c r="G8" s="73">
        <v>415263</v>
      </c>
      <c r="H8" s="87">
        <f t="shared" si="0"/>
        <v>0.85423213722387981</v>
      </c>
      <c r="I8" s="24">
        <f t="shared" si="1"/>
        <v>133.30921052631578</v>
      </c>
      <c r="J8" s="24">
        <f t="shared" si="1"/>
        <v>115.15890183028286</v>
      </c>
      <c r="K8" s="87">
        <f t="shared" si="2"/>
        <v>0.15761099148706897</v>
      </c>
    </row>
    <row r="9" spans="1:11" ht="16.5">
      <c r="A9" s="20" t="s">
        <v>15</v>
      </c>
      <c r="B9" s="27" t="s">
        <v>16</v>
      </c>
      <c r="C9" s="22">
        <v>1522</v>
      </c>
      <c r="D9" s="22">
        <v>1720</v>
      </c>
      <c r="E9" s="87">
        <f t="shared" si="3"/>
        <v>-0.11511627906976744</v>
      </c>
      <c r="F9" s="73">
        <v>169048</v>
      </c>
      <c r="G9" s="73">
        <v>224417</v>
      </c>
      <c r="H9" s="87">
        <f t="shared" si="0"/>
        <v>-0.24672373305052647</v>
      </c>
      <c r="I9" s="24">
        <f t="shared" si="1"/>
        <v>111.06964520367937</v>
      </c>
      <c r="J9" s="24">
        <f t="shared" si="1"/>
        <v>130.47499999999999</v>
      </c>
      <c r="K9" s="87">
        <f t="shared" si="2"/>
        <v>-0.14872852880874207</v>
      </c>
    </row>
    <row r="10" spans="1:11" ht="16.5">
      <c r="A10" s="20" t="s">
        <v>17</v>
      </c>
      <c r="B10" s="27" t="s">
        <v>18</v>
      </c>
      <c r="C10" s="22">
        <v>3775</v>
      </c>
      <c r="D10" s="22">
        <v>3023</v>
      </c>
      <c r="E10" s="87">
        <f t="shared" si="3"/>
        <v>0.24875951042011246</v>
      </c>
      <c r="F10" s="73">
        <v>841774</v>
      </c>
      <c r="G10" s="73">
        <v>1335479</v>
      </c>
      <c r="H10" s="87">
        <f t="shared" si="0"/>
        <v>-0.36968383628645601</v>
      </c>
      <c r="I10" s="24">
        <f t="shared" si="1"/>
        <v>222.98649006622517</v>
      </c>
      <c r="J10" s="24">
        <f t="shared" si="1"/>
        <v>441.77274230896461</v>
      </c>
      <c r="K10" s="87">
        <f t="shared" si="2"/>
        <v>-0.49524615552157786</v>
      </c>
    </row>
    <row r="11" spans="1:11" ht="20.25" thickBot="1">
      <c r="A11" s="47" t="s">
        <v>19</v>
      </c>
      <c r="B11" s="67" t="s">
        <v>20</v>
      </c>
      <c r="C11" s="60">
        <f>SUM(C5:C10)</f>
        <v>21377</v>
      </c>
      <c r="D11" s="60">
        <f>SUM(D5:D10)</f>
        <v>19523</v>
      </c>
      <c r="E11" s="88">
        <f t="shared" si="3"/>
        <v>9.4964913179326954E-2</v>
      </c>
      <c r="F11" s="74">
        <f>SUM(F5:F10)</f>
        <v>2546872</v>
      </c>
      <c r="G11" s="74">
        <f>SUM(G5:G10)</f>
        <v>2650864</v>
      </c>
      <c r="H11" s="88">
        <f t="shared" si="0"/>
        <v>-3.9229473862106845E-2</v>
      </c>
      <c r="I11" s="69">
        <f t="shared" si="1"/>
        <v>119.14075875941433</v>
      </c>
      <c r="J11" s="69">
        <f t="shared" si="1"/>
        <v>135.78159094401474</v>
      </c>
      <c r="K11" s="88">
        <f t="shared" si="2"/>
        <v>-0.12255587866444823</v>
      </c>
    </row>
    <row r="12" spans="1:11" ht="11.25" customHeight="1" thickTop="1">
      <c r="A12" s="32"/>
      <c r="B12" s="33"/>
      <c r="E12" s="93"/>
      <c r="F12" s="75"/>
      <c r="G12" s="75"/>
      <c r="H12" s="93"/>
      <c r="I12" s="34"/>
      <c r="J12" s="34"/>
      <c r="K12" s="93"/>
    </row>
    <row r="13" spans="1:11" ht="16.5">
      <c r="A13" s="20" t="s">
        <v>21</v>
      </c>
      <c r="B13" s="21" t="s">
        <v>22</v>
      </c>
      <c r="C13" s="22">
        <v>67</v>
      </c>
      <c r="D13" s="22">
        <v>51</v>
      </c>
      <c r="E13" s="89">
        <f>(C13-D13)/D13</f>
        <v>0.31372549019607843</v>
      </c>
      <c r="F13" s="73">
        <v>6533</v>
      </c>
      <c r="G13" s="73">
        <v>6234</v>
      </c>
      <c r="H13" s="89">
        <f>(F13-G13)/G13</f>
        <v>4.7962784728905999E-2</v>
      </c>
      <c r="I13" s="24">
        <f>F13/C13</f>
        <v>97.507462686567166</v>
      </c>
      <c r="J13" s="24">
        <f>G13/D13</f>
        <v>122.23529411764706</v>
      </c>
      <c r="K13" s="89">
        <f>(I13-J13)/J13</f>
        <v>-0.20229698475859392</v>
      </c>
    </row>
    <row r="14" spans="1:11" ht="20.25" thickBot="1">
      <c r="A14" s="47" t="s">
        <v>23</v>
      </c>
      <c r="B14" s="70" t="s">
        <v>75</v>
      </c>
      <c r="C14" s="60">
        <f>C11+C13</f>
        <v>21444</v>
      </c>
      <c r="D14" s="60">
        <f>D11+D13</f>
        <v>19574</v>
      </c>
      <c r="E14" s="88">
        <f>(C14-D14)/D14</f>
        <v>9.5534893225707573E-2</v>
      </c>
      <c r="F14" s="74">
        <f>F11+F13</f>
        <v>2553405</v>
      </c>
      <c r="G14" s="74">
        <f>G11+G13</f>
        <v>2657098</v>
      </c>
      <c r="H14" s="94">
        <f>(F14-G14)/G14</f>
        <v>-3.9024906119382877E-2</v>
      </c>
      <c r="I14" s="69">
        <f>F14/C14</f>
        <v>119.07316731952994</v>
      </c>
      <c r="J14" s="69">
        <f>G14/D14</f>
        <v>135.74629610708081</v>
      </c>
      <c r="K14" s="88">
        <f>(I14-J14)/J14</f>
        <v>-0.12282566276724483</v>
      </c>
    </row>
    <row r="15" spans="1:11" ht="13.5" customHeight="1" thickTop="1">
      <c r="A15" s="36"/>
      <c r="B15" s="37"/>
      <c r="C15" s="37"/>
      <c r="D15" s="37"/>
      <c r="E15" s="37"/>
      <c r="F15" s="37"/>
      <c r="G15" s="37"/>
      <c r="H15" s="37"/>
      <c r="I15" s="40"/>
      <c r="J15" s="40"/>
    </row>
    <row r="16" spans="1:11" s="41" customFormat="1" ht="23.25" customHeight="1">
      <c r="A16" s="98" t="s">
        <v>100</v>
      </c>
      <c r="B16" s="98"/>
      <c r="C16" s="98"/>
      <c r="D16" s="98"/>
      <c r="E16" s="98"/>
      <c r="F16" s="98"/>
      <c r="G16" s="98"/>
      <c r="H16" s="98"/>
      <c r="I16" s="98"/>
      <c r="J16" s="98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93</v>
      </c>
      <c r="D18" s="7" t="s">
        <v>94</v>
      </c>
      <c r="E18" s="9" t="s">
        <v>78</v>
      </c>
      <c r="F18" s="71" t="s">
        <v>95</v>
      </c>
      <c r="G18" s="71" t="s">
        <v>88</v>
      </c>
      <c r="H18" s="9" t="s">
        <v>78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73</v>
      </c>
      <c r="I19" s="4"/>
      <c r="J19" s="4"/>
    </row>
    <row r="20" spans="1:10">
      <c r="A20" s="45" t="s">
        <v>27</v>
      </c>
      <c r="B20" s="21" t="s">
        <v>28</v>
      </c>
      <c r="C20" s="22">
        <v>4464</v>
      </c>
      <c r="D20" s="22">
        <v>3107</v>
      </c>
      <c r="E20" s="91">
        <f>(C20-D20)/D20</f>
        <v>0.43675571290634052</v>
      </c>
      <c r="F20" s="73">
        <v>169356</v>
      </c>
      <c r="G20" s="73">
        <v>135810</v>
      </c>
      <c r="H20" s="91">
        <f t="shared" ref="H20:H24" si="4">IF(G20,(F20-G20)/G20,0)</f>
        <v>0.24700684780207643</v>
      </c>
      <c r="I20" s="4"/>
      <c r="J20" s="4"/>
    </row>
    <row r="21" spans="1:10">
      <c r="A21" s="45" t="s">
        <v>29</v>
      </c>
      <c r="B21" s="21" t="s">
        <v>30</v>
      </c>
      <c r="C21" s="4">
        <v>1230</v>
      </c>
      <c r="D21" s="22">
        <v>1587</v>
      </c>
      <c r="E21" s="91">
        <f t="shared" ref="E21:E41" si="5">IF(D21,(C21-D21)/D21,0)</f>
        <v>-0.22495274102079396</v>
      </c>
      <c r="F21" s="73">
        <v>117422</v>
      </c>
      <c r="G21" s="73">
        <v>118906</v>
      </c>
      <c r="H21" s="91">
        <f t="shared" si="4"/>
        <v>-1.248044673944124E-2</v>
      </c>
      <c r="I21" s="4"/>
      <c r="J21" s="4"/>
    </row>
    <row r="22" spans="1:10">
      <c r="A22" s="45" t="s">
        <v>31</v>
      </c>
      <c r="B22" s="21" t="s">
        <v>32</v>
      </c>
      <c r="C22" s="22">
        <v>307313</v>
      </c>
      <c r="D22" s="22">
        <v>320004</v>
      </c>
      <c r="E22" s="91">
        <f t="shared" si="5"/>
        <v>-3.9658879264009197E-2</v>
      </c>
      <c r="F22" s="73">
        <v>16084187</v>
      </c>
      <c r="G22" s="73">
        <v>18626549</v>
      </c>
      <c r="H22" s="91">
        <f t="shared" si="4"/>
        <v>-0.13649130603849377</v>
      </c>
      <c r="I22" s="4"/>
      <c r="J22" s="4"/>
    </row>
    <row r="23" spans="1:10">
      <c r="A23" s="45" t="s">
        <v>33</v>
      </c>
      <c r="B23" s="21" t="s">
        <v>34</v>
      </c>
      <c r="C23" s="22">
        <v>57119</v>
      </c>
      <c r="D23" s="22">
        <v>43111</v>
      </c>
      <c r="E23" s="91">
        <f t="shared" si="5"/>
        <v>0.32492867249657859</v>
      </c>
      <c r="F23" s="73">
        <v>4849745</v>
      </c>
      <c r="G23" s="73">
        <v>4801581</v>
      </c>
      <c r="H23" s="91">
        <f t="shared" si="4"/>
        <v>1.0030862751247975E-2</v>
      </c>
      <c r="I23" s="4"/>
      <c r="J23" s="4"/>
    </row>
    <row r="24" spans="1:10">
      <c r="A24" s="45" t="s">
        <v>35</v>
      </c>
      <c r="B24" s="21" t="s">
        <v>36</v>
      </c>
      <c r="C24" s="22">
        <v>6863</v>
      </c>
      <c r="D24" s="22">
        <v>4275</v>
      </c>
      <c r="E24" s="91">
        <f t="shared" si="5"/>
        <v>0.60538011695906435</v>
      </c>
      <c r="F24" s="73">
        <v>668792</v>
      </c>
      <c r="G24" s="73">
        <v>494375</v>
      </c>
      <c r="H24" s="92">
        <f t="shared" si="4"/>
        <v>0.3528030341340076</v>
      </c>
      <c r="I24" s="4"/>
      <c r="J24" s="4"/>
    </row>
    <row r="25" spans="1:10">
      <c r="A25" s="45" t="s">
        <v>37</v>
      </c>
      <c r="B25" s="21" t="s">
        <v>38</v>
      </c>
      <c r="C25" s="22">
        <v>14763</v>
      </c>
      <c r="D25" s="22">
        <v>3002</v>
      </c>
      <c r="E25" s="87">
        <f t="shared" si="5"/>
        <v>3.9177215189873418</v>
      </c>
      <c r="F25" s="73">
        <v>592959</v>
      </c>
      <c r="G25" s="73">
        <v>194649</v>
      </c>
      <c r="H25" s="91">
        <f>IF(G25,(F25-G25)/G25,0)</f>
        <v>2.0462987223155524</v>
      </c>
      <c r="I25" s="4"/>
      <c r="J25" s="4"/>
    </row>
    <row r="26" spans="1:10">
      <c r="A26" s="45" t="s">
        <v>39</v>
      </c>
      <c r="B26" s="21" t="s">
        <v>40</v>
      </c>
      <c r="C26" s="22">
        <v>35942</v>
      </c>
      <c r="D26" s="22">
        <v>30651</v>
      </c>
      <c r="E26" s="87">
        <f t="shared" si="5"/>
        <v>0.17262079540634889</v>
      </c>
      <c r="F26" s="73">
        <v>1375480</v>
      </c>
      <c r="G26" s="73">
        <v>977364</v>
      </c>
      <c r="H26" s="91">
        <f t="shared" ref="H26:H41" si="6">IF(G26,(F26-G26)/G26,0)</f>
        <v>0.40733646829635634</v>
      </c>
      <c r="I26" s="4"/>
      <c r="J26" s="4"/>
    </row>
    <row r="27" spans="1:10">
      <c r="A27" s="45">
        <v>87149320103</v>
      </c>
      <c r="B27" s="21" t="s">
        <v>86</v>
      </c>
      <c r="C27" s="22">
        <v>9</v>
      </c>
      <c r="D27" s="22">
        <v>124</v>
      </c>
      <c r="E27" s="87">
        <f>IF(D27,(C27-D27)/D27,0)</f>
        <v>-0.92741935483870963</v>
      </c>
      <c r="F27" s="73">
        <v>760</v>
      </c>
      <c r="G27" s="73">
        <v>3314</v>
      </c>
      <c r="H27" s="91">
        <f t="shared" si="6"/>
        <v>-0.77066988533494263</v>
      </c>
      <c r="I27" s="4"/>
      <c r="J27" s="4"/>
    </row>
    <row r="28" spans="1:10">
      <c r="A28" s="45" t="s">
        <v>41</v>
      </c>
      <c r="B28" s="21" t="s">
        <v>42</v>
      </c>
      <c r="C28" s="22">
        <v>3033</v>
      </c>
      <c r="D28" s="22">
        <v>1115</v>
      </c>
      <c r="E28" s="87">
        <f t="shared" si="5"/>
        <v>1.7201793721973093</v>
      </c>
      <c r="F28" s="73">
        <v>16428</v>
      </c>
      <c r="G28" s="73">
        <v>10562</v>
      </c>
      <c r="H28" s="91">
        <f t="shared" si="6"/>
        <v>0.55538723726566941</v>
      </c>
      <c r="I28" s="4"/>
      <c r="J28" s="4"/>
    </row>
    <row r="29" spans="1:10">
      <c r="A29" s="45" t="s">
        <v>43</v>
      </c>
      <c r="B29" s="21" t="s">
        <v>44</v>
      </c>
      <c r="C29" s="22">
        <v>157190</v>
      </c>
      <c r="D29" s="22">
        <v>73393</v>
      </c>
      <c r="E29" s="87">
        <f t="shared" si="5"/>
        <v>1.1417573883067869</v>
      </c>
      <c r="F29" s="73">
        <v>1703367</v>
      </c>
      <c r="G29" s="73">
        <v>1020935</v>
      </c>
      <c r="H29" s="91">
        <f t="shared" si="6"/>
        <v>0.66843824533393414</v>
      </c>
      <c r="I29" s="4"/>
      <c r="J29" s="4"/>
    </row>
    <row r="30" spans="1:10">
      <c r="A30" s="45" t="s">
        <v>45</v>
      </c>
      <c r="B30" s="21" t="s">
        <v>46</v>
      </c>
      <c r="C30" s="22">
        <v>48636</v>
      </c>
      <c r="D30" s="22">
        <v>47077</v>
      </c>
      <c r="E30" s="87">
        <f t="shared" si="5"/>
        <v>3.3115958960851372E-2</v>
      </c>
      <c r="F30" s="73">
        <v>602007</v>
      </c>
      <c r="G30" s="73">
        <v>499155</v>
      </c>
      <c r="H30" s="91">
        <f t="shared" si="6"/>
        <v>0.20605222826576916</v>
      </c>
      <c r="I30" s="4"/>
      <c r="J30" s="4"/>
    </row>
    <row r="31" spans="1:10">
      <c r="A31" s="45" t="s">
        <v>47</v>
      </c>
      <c r="B31" s="21" t="s">
        <v>48</v>
      </c>
      <c r="C31" s="22">
        <v>32120</v>
      </c>
      <c r="D31" s="22">
        <v>11394</v>
      </c>
      <c r="E31" s="87">
        <f t="shared" si="5"/>
        <v>1.8190275583640512</v>
      </c>
      <c r="F31" s="73">
        <v>154351</v>
      </c>
      <c r="G31" s="73">
        <v>238735</v>
      </c>
      <c r="H31" s="91">
        <f t="shared" si="6"/>
        <v>-0.35346304479862611</v>
      </c>
      <c r="I31" s="4"/>
      <c r="J31" s="4"/>
    </row>
    <row r="32" spans="1:10">
      <c r="A32" s="45" t="s">
        <v>49</v>
      </c>
      <c r="B32" s="21" t="s">
        <v>50</v>
      </c>
      <c r="C32" s="22">
        <v>71954</v>
      </c>
      <c r="D32" s="22">
        <v>88135</v>
      </c>
      <c r="E32" s="87">
        <f t="shared" si="5"/>
        <v>-0.183593351109094</v>
      </c>
      <c r="F32" s="73">
        <v>702716</v>
      </c>
      <c r="G32" s="73">
        <v>950080</v>
      </c>
      <c r="H32" s="91">
        <f t="shared" si="6"/>
        <v>-0.2603612327382957</v>
      </c>
      <c r="I32" s="4"/>
      <c r="J32" s="4"/>
    </row>
    <row r="33" spans="1:10">
      <c r="A33" s="45" t="s">
        <v>51</v>
      </c>
      <c r="B33" s="21" t="s">
        <v>52</v>
      </c>
      <c r="C33" s="22">
        <v>56263</v>
      </c>
      <c r="D33" s="22">
        <v>35778</v>
      </c>
      <c r="E33" s="87">
        <f t="shared" si="5"/>
        <v>0.57255855553692214</v>
      </c>
      <c r="F33" s="73">
        <v>205691</v>
      </c>
      <c r="G33" s="73">
        <v>160105</v>
      </c>
      <c r="H33" s="92">
        <f t="shared" si="6"/>
        <v>0.28472564879297962</v>
      </c>
      <c r="I33" s="4"/>
      <c r="J33" s="4"/>
    </row>
    <row r="34" spans="1:10">
      <c r="A34" s="45" t="s">
        <v>53</v>
      </c>
      <c r="B34" s="21" t="s">
        <v>54</v>
      </c>
      <c r="C34" s="22">
        <v>13879</v>
      </c>
      <c r="D34" s="22">
        <v>4463</v>
      </c>
      <c r="E34" s="87">
        <f t="shared" si="5"/>
        <v>2.1097916199865563</v>
      </c>
      <c r="F34" s="73">
        <v>400317</v>
      </c>
      <c r="G34" s="73">
        <v>25723</v>
      </c>
      <c r="H34" s="91">
        <f t="shared" si="6"/>
        <v>14.562609337946585</v>
      </c>
      <c r="I34" s="4"/>
      <c r="J34" s="4"/>
    </row>
    <row r="35" spans="1:10">
      <c r="A35" s="45">
        <v>87149320906</v>
      </c>
      <c r="B35" s="21" t="s">
        <v>85</v>
      </c>
      <c r="C35" s="22">
        <v>13877</v>
      </c>
      <c r="D35" s="22">
        <v>11783</v>
      </c>
      <c r="E35" s="87">
        <f t="shared" si="5"/>
        <v>0.17771365526606128</v>
      </c>
      <c r="F35" s="73">
        <v>159879</v>
      </c>
      <c r="G35" s="73">
        <v>189536</v>
      </c>
      <c r="H35" s="91">
        <f t="shared" si="6"/>
        <v>-0.15647159378693229</v>
      </c>
      <c r="I35" s="4"/>
      <c r="J35" s="4"/>
    </row>
    <row r="36" spans="1:10">
      <c r="A36" s="45" t="s">
        <v>55</v>
      </c>
      <c r="B36" s="21" t="s">
        <v>56</v>
      </c>
      <c r="C36" s="22">
        <v>6034</v>
      </c>
      <c r="D36" s="22">
        <v>2315</v>
      </c>
      <c r="E36" s="87">
        <f t="shared" si="5"/>
        <v>1.6064794816414687</v>
      </c>
      <c r="F36" s="73">
        <v>34285</v>
      </c>
      <c r="G36" s="73">
        <v>31652</v>
      </c>
      <c r="H36" s="92">
        <f t="shared" si="6"/>
        <v>8.3185896625805639E-2</v>
      </c>
      <c r="I36" s="4"/>
      <c r="J36" s="4"/>
    </row>
    <row r="37" spans="1:10">
      <c r="A37" s="45" t="s">
        <v>57</v>
      </c>
      <c r="B37" s="21" t="s">
        <v>58</v>
      </c>
      <c r="C37" s="22">
        <v>11166</v>
      </c>
      <c r="D37" s="22">
        <v>16341</v>
      </c>
      <c r="E37" s="87">
        <f t="shared" si="5"/>
        <v>-0.31668808518450525</v>
      </c>
      <c r="F37" s="73">
        <v>176942</v>
      </c>
      <c r="G37" s="73">
        <v>370344</v>
      </c>
      <c r="H37" s="91">
        <f t="shared" si="6"/>
        <v>-0.522222582247856</v>
      </c>
      <c r="I37" s="4"/>
      <c r="J37" s="4"/>
    </row>
    <row r="38" spans="1:10">
      <c r="A38" s="45" t="s">
        <v>59</v>
      </c>
      <c r="B38" s="21" t="s">
        <v>60</v>
      </c>
      <c r="C38" s="22">
        <v>21995</v>
      </c>
      <c r="D38" s="22">
        <v>27810</v>
      </c>
      <c r="E38" s="87">
        <f t="shared" si="5"/>
        <v>-0.20909744696152463</v>
      </c>
      <c r="F38" s="73">
        <v>1079946</v>
      </c>
      <c r="G38" s="73">
        <v>1036602</v>
      </c>
      <c r="H38" s="91">
        <f t="shared" si="6"/>
        <v>4.1813540780357358E-2</v>
      </c>
      <c r="I38" s="4"/>
      <c r="J38" s="4"/>
    </row>
    <row r="39" spans="1:10">
      <c r="A39" s="45" t="s">
        <v>61</v>
      </c>
      <c r="B39" s="21" t="s">
        <v>62</v>
      </c>
      <c r="C39" s="22">
        <v>31041</v>
      </c>
      <c r="D39" s="22">
        <v>22822</v>
      </c>
      <c r="E39" s="87">
        <f t="shared" si="5"/>
        <v>0.36013495749715185</v>
      </c>
      <c r="F39" s="73">
        <v>1938913</v>
      </c>
      <c r="G39" s="73">
        <v>1122151</v>
      </c>
      <c r="H39" s="91">
        <f t="shared" si="6"/>
        <v>0.72785391627330009</v>
      </c>
      <c r="I39" s="4"/>
      <c r="J39" s="4"/>
    </row>
    <row r="40" spans="1:10">
      <c r="A40" s="45" t="s">
        <v>63</v>
      </c>
      <c r="B40" s="21" t="s">
        <v>64</v>
      </c>
      <c r="C40" s="22">
        <v>74207</v>
      </c>
      <c r="D40" s="22">
        <v>61214</v>
      </c>
      <c r="E40" s="87">
        <f t="shared" si="5"/>
        <v>0.21225536641944653</v>
      </c>
      <c r="F40" s="73">
        <v>410833</v>
      </c>
      <c r="G40" s="73">
        <v>241223</v>
      </c>
      <c r="H40" s="91">
        <f t="shared" si="6"/>
        <v>0.70312532387044357</v>
      </c>
      <c r="I40" s="4"/>
      <c r="J40" s="4"/>
    </row>
    <row r="41" spans="1:10">
      <c r="A41" s="45" t="s">
        <v>65</v>
      </c>
      <c r="B41" s="21" t="s">
        <v>66</v>
      </c>
      <c r="C41" s="22">
        <v>21752</v>
      </c>
      <c r="D41" s="22">
        <v>11716</v>
      </c>
      <c r="E41" s="87">
        <f t="shared" si="5"/>
        <v>0.85660635029020138</v>
      </c>
      <c r="F41" s="73">
        <v>116794</v>
      </c>
      <c r="G41" s="73">
        <v>61502</v>
      </c>
      <c r="H41" s="91">
        <f t="shared" si="6"/>
        <v>0.89902767389678384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990850</v>
      </c>
      <c r="D42" s="60">
        <f>SUM(D20:D41)</f>
        <v>821217</v>
      </c>
      <c r="E42" s="88">
        <f t="shared" ref="E42" si="7">(C42-D42)/D42</f>
        <v>0.20656294255964014</v>
      </c>
      <c r="F42" s="74">
        <f>SUM(F20:F41)</f>
        <v>31561170</v>
      </c>
      <c r="G42" s="74">
        <f>SUM(G20:G41)</f>
        <v>31310853</v>
      </c>
      <c r="H42" s="88">
        <f t="shared" ref="H42" si="8">(F42-G42)/G42</f>
        <v>7.9945761937562036E-3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67</v>
      </c>
      <c r="B44" s="53"/>
      <c r="C44" s="54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E5:E10">
    <cfRule type="cellIs" dxfId="23" priority="7" operator="greaterThanOrEqual">
      <formula>0</formula>
    </cfRule>
    <cfRule type="cellIs" dxfId="22" priority="8" operator="lessThan">
      <formula>0</formula>
    </cfRule>
  </conditionalFormatting>
  <conditionalFormatting sqref="E13">
    <cfRule type="cellIs" dxfId="21" priority="13" operator="greaterThanOrEqual">
      <formula>0</formula>
    </cfRule>
    <cfRule type="cellIs" dxfId="20" priority="14" operator="lessThan">
      <formula>0</formula>
    </cfRule>
  </conditionalFormatting>
  <conditionalFormatting sqref="E25:E41">
    <cfRule type="cellIs" dxfId="19" priority="11" operator="greaterThanOrEqual">
      <formula>0</formula>
    </cfRule>
    <cfRule type="cellIs" dxfId="18" priority="12" operator="lessThan">
      <formula>0</formula>
    </cfRule>
  </conditionalFormatting>
  <conditionalFormatting sqref="H5:H10">
    <cfRule type="cellIs" dxfId="17" priority="3" operator="greaterThanOrEqual">
      <formula>0</formula>
    </cfRule>
    <cfRule type="cellIs" dxfId="16" priority="4" operator="lessThan">
      <formula>0</formula>
    </cfRule>
  </conditionalFormatting>
  <conditionalFormatting sqref="H13">
    <cfRule type="cellIs" dxfId="15" priority="1" operator="greaterThanOrEqual">
      <formula>0</formula>
    </cfRule>
    <cfRule type="cellIs" dxfId="14" priority="2" operator="lessThan">
      <formula>0</formula>
    </cfRule>
  </conditionalFormatting>
  <conditionalFormatting sqref="H24">
    <cfRule type="cellIs" dxfId="13" priority="25" operator="greaterThanOrEqual">
      <formula>0</formula>
    </cfRule>
    <cfRule type="cellIs" dxfId="12" priority="26" operator="lessThan">
      <formula>0</formula>
    </cfRule>
  </conditionalFormatting>
  <conditionalFormatting sqref="H33">
    <cfRule type="cellIs" dxfId="11" priority="20" operator="greaterThanOrEqual">
      <formula>0</formula>
    </cfRule>
    <cfRule type="cellIs" dxfId="10" priority="21" operator="lessThan">
      <formula>0</formula>
    </cfRule>
    <cfRule type="cellIs" dxfId="9" priority="22" operator="lessThanOrEqual">
      <formula>0</formula>
    </cfRule>
    <cfRule type="cellIs" priority="23" operator="greaterThanOrEqual">
      <formula>0</formula>
    </cfRule>
    <cfRule type="cellIs" dxfId="8" priority="24" operator="lessThan">
      <formula>0</formula>
    </cfRule>
  </conditionalFormatting>
  <conditionalFormatting sqref="H36">
    <cfRule type="cellIs" dxfId="7" priority="15" operator="greaterThanOrEqual">
      <formula>0</formula>
    </cfRule>
    <cfRule type="cellIs" dxfId="6" priority="16" operator="lessThan">
      <formula>0</formula>
    </cfRule>
    <cfRule type="cellIs" dxfId="5" priority="17" operator="lessThanOrEqual">
      <formula>0</formula>
    </cfRule>
    <cfRule type="cellIs" priority="18" operator="greaterThanOrEqual">
      <formula>0</formula>
    </cfRule>
    <cfRule type="cellIs" dxfId="4" priority="19" operator="lessThan">
      <formula>0</formula>
    </cfRule>
  </conditionalFormatting>
  <conditionalFormatting sqref="K5:K10">
    <cfRule type="cellIs" dxfId="3" priority="31" operator="greaterThanOrEqual">
      <formula>0</formula>
    </cfRule>
    <cfRule type="cellIs" dxfId="2" priority="32" operator="lessThan">
      <formula>0</formula>
    </cfRule>
  </conditionalFormatting>
  <conditionalFormatting sqref="K13">
    <cfRule type="cellIs" dxfId="1" priority="5" operator="greaterThanOrEqual">
      <formula>0</formula>
    </cfRule>
    <cfRule type="cellIs" dxfId="0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4</vt:i4>
      </vt:variant>
    </vt:vector>
  </HeadingPairs>
  <TitlesOfParts>
    <vt:vector size="10" baseType="lpstr">
      <vt:lpstr>2月台灣--中國</vt:lpstr>
      <vt:lpstr>2月台灣出口中國</vt:lpstr>
      <vt:lpstr>2月自中國進口</vt:lpstr>
      <vt:lpstr>1月台灣--中國</vt:lpstr>
      <vt:lpstr>1月台灣出口中國</vt:lpstr>
      <vt:lpstr>1月自中國進口</vt:lpstr>
      <vt:lpstr>'1月台灣--中國'!Print_Area</vt:lpstr>
      <vt:lpstr>'1月台灣出口中國'!Print_Area</vt:lpstr>
      <vt:lpstr>'2月台灣--中國'!Print_Area</vt:lpstr>
      <vt:lpstr>'2月台灣出口中國'!Print_Area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Yu-mei</dc:creator>
  <cp:keywords/>
  <dc:description/>
  <cp:lastModifiedBy>TBA teresa</cp:lastModifiedBy>
  <cp:revision/>
  <cp:lastPrinted>2022-08-03T08:02:59Z</cp:lastPrinted>
  <dcterms:created xsi:type="dcterms:W3CDTF">2021-03-19T08:41:10Z</dcterms:created>
  <dcterms:modified xsi:type="dcterms:W3CDTF">2026-04-16T08:28:15Z</dcterms:modified>
  <cp:category/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