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BA\Emily\各年統計\2025統計\2025正本\"/>
    </mc:Choice>
  </mc:AlternateContent>
  <xr:revisionPtr revIDLastSave="0" documentId="13_ncr:1_{6ACD834F-626E-4B40-96AD-25728D4C2E8C}" xr6:coauthVersionLast="47" xr6:coauthVersionMax="47" xr10:uidLastSave="{00000000-0000-0000-0000-000000000000}"/>
  <bookViews>
    <workbookView xWindow="1260" yWindow="0" windowWidth="19920" windowHeight="10785" tabRatio="820" xr2:uid="{00000000-000D-0000-FFFF-FFFF00000000}"/>
  </bookViews>
  <sheets>
    <sheet name="12月台灣--中國" sheetId="68" r:id="rId1"/>
    <sheet name="12月台灣出口中國 " sheetId="69" r:id="rId2"/>
    <sheet name="12月自中國進口" sheetId="70" r:id="rId3"/>
    <sheet name="11月台灣--中國" sheetId="65" r:id="rId4"/>
    <sheet name="11月台灣出口中國" sheetId="66" r:id="rId5"/>
    <sheet name="11月自中國進口" sheetId="67" r:id="rId6"/>
    <sheet name="10月台灣--中國" sheetId="62" r:id="rId7"/>
    <sheet name="10月台灣出口中國" sheetId="63" r:id="rId8"/>
    <sheet name="10月自中國進口" sheetId="64" r:id="rId9"/>
    <sheet name="9月台灣--中國" sheetId="59" r:id="rId10"/>
    <sheet name="9月台灣出口中國" sheetId="60" r:id="rId11"/>
    <sheet name="9月自中國進口" sheetId="61" r:id="rId12"/>
    <sheet name="8月台灣--中國" sheetId="56" r:id="rId13"/>
    <sheet name="8月台灣出口中國" sheetId="57" r:id="rId14"/>
    <sheet name="8月自中國進口" sheetId="58" r:id="rId15"/>
    <sheet name="7月台灣--中國" sheetId="53" r:id="rId16"/>
    <sheet name="7月台灣出口中國" sheetId="54" r:id="rId17"/>
    <sheet name="7月自中國進口" sheetId="55" r:id="rId18"/>
    <sheet name="6月台灣--中國" sheetId="50" r:id="rId19"/>
    <sheet name="6月台灣出口中國" sheetId="51" r:id="rId20"/>
    <sheet name="6月自中國進口" sheetId="52" r:id="rId21"/>
    <sheet name="5月台灣--中國" sheetId="47" r:id="rId22"/>
    <sheet name="5月台灣出口中國 " sheetId="48" r:id="rId23"/>
    <sheet name="5月自中國進口" sheetId="49" r:id="rId24"/>
    <sheet name="4月台灣--中國" sheetId="44" r:id="rId25"/>
    <sheet name="4月台灣出口中國 " sheetId="45" r:id="rId26"/>
    <sheet name="4月自中國進口" sheetId="46" r:id="rId27"/>
    <sheet name="3月台灣--中國" sheetId="41" r:id="rId28"/>
    <sheet name="3月台灣出口中國 " sheetId="42" r:id="rId29"/>
    <sheet name="3月自中國進口" sheetId="43" r:id="rId30"/>
    <sheet name="2月台灣--中國 " sheetId="38" r:id="rId31"/>
    <sheet name="2月台灣出口中國 " sheetId="39" r:id="rId32"/>
    <sheet name="2月自中國進口" sheetId="40" r:id="rId33"/>
    <sheet name="1月台灣--中國" sheetId="37" r:id="rId34"/>
    <sheet name="1月台灣出口中國" sheetId="36" r:id="rId35"/>
    <sheet name="1月自中國進口" sheetId="35" r:id="rId36"/>
  </sheets>
  <definedNames>
    <definedName name="_xlnm.Print_Area" localSheetId="6">'10月台灣--中國'!$A$1:$J$44</definedName>
    <definedName name="_xlnm.Print_Area" localSheetId="7">'10月台灣出口中國'!$A$1:$K$44</definedName>
    <definedName name="_xlnm.Print_Area" localSheetId="3">'11月台灣--中國'!$A$1:$J$44</definedName>
    <definedName name="_xlnm.Print_Area" localSheetId="4">'11月台灣出口中國'!$A$1:$K$44</definedName>
    <definedName name="_xlnm.Print_Area" localSheetId="0">'12月台灣--中國'!$A$1:$J$44</definedName>
    <definedName name="_xlnm.Print_Area" localSheetId="1">'12月台灣出口中國 '!$A$1:$K$44</definedName>
    <definedName name="_xlnm.Print_Area" localSheetId="33">'1月台灣--中國'!$A$1:$J$44</definedName>
    <definedName name="_xlnm.Print_Area" localSheetId="34">'1月台灣出口中國'!$A$1:$K$44</definedName>
    <definedName name="_xlnm.Print_Area" localSheetId="30">'2月台灣--中國 '!$A$1:$J$44</definedName>
    <definedName name="_xlnm.Print_Area" localSheetId="31">'2月台灣出口中國 '!$A$1:$K$44</definedName>
    <definedName name="_xlnm.Print_Area" localSheetId="27">'3月台灣--中國'!$A$1:$J$44</definedName>
    <definedName name="_xlnm.Print_Area" localSheetId="28">'3月台灣出口中國 '!$A$1:$K$44</definedName>
    <definedName name="_xlnm.Print_Area" localSheetId="24">'4月台灣--中國'!$A$1:$J$44</definedName>
    <definedName name="_xlnm.Print_Area" localSheetId="25">'4月台灣出口中國 '!$A$1:$K$44</definedName>
    <definedName name="_xlnm.Print_Area" localSheetId="21">'5月台灣--中國'!$A$1:$J$44</definedName>
    <definedName name="_xlnm.Print_Area" localSheetId="22">'5月台灣出口中國 '!$A$1:$K$44</definedName>
    <definedName name="_xlnm.Print_Area" localSheetId="18">'6月台灣--中國'!$A$1:$J$44</definedName>
    <definedName name="_xlnm.Print_Area" localSheetId="19">'6月台灣出口中國'!$A$1:$K$44</definedName>
    <definedName name="_xlnm.Print_Area" localSheetId="15">'7月台灣--中國'!$A$1:$J$44</definedName>
    <definedName name="_xlnm.Print_Area" localSheetId="16">'7月台灣出口中國'!$A$1:$K$44</definedName>
    <definedName name="_xlnm.Print_Area" localSheetId="12">'8月台灣--中國'!$A$1:$J$44</definedName>
    <definedName name="_xlnm.Print_Area" localSheetId="13">'8月台灣出口中國'!$A$1:$K$44</definedName>
    <definedName name="_xlnm.Print_Area" localSheetId="9">'9月台灣--中國'!$A$1:$J$44</definedName>
    <definedName name="_xlnm.Print_Area" localSheetId="10">'9月台灣出口中國'!$A$1:$K$44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70" l="1"/>
  <c r="F42" i="70"/>
  <c r="H42" i="70" s="1"/>
  <c r="D42" i="70"/>
  <c r="C42" i="70"/>
  <c r="E42" i="70" s="1"/>
  <c r="H41" i="70"/>
  <c r="E41" i="70"/>
  <c r="H40" i="70"/>
  <c r="E40" i="70"/>
  <c r="H39" i="70"/>
  <c r="E39" i="70"/>
  <c r="H38" i="70"/>
  <c r="E38" i="70"/>
  <c r="H37" i="70"/>
  <c r="E37" i="70"/>
  <c r="H36" i="70"/>
  <c r="E36" i="70"/>
  <c r="H35" i="70"/>
  <c r="E35" i="70"/>
  <c r="H34" i="70"/>
  <c r="E34" i="70"/>
  <c r="H33" i="70"/>
  <c r="E33" i="70"/>
  <c r="H32" i="70"/>
  <c r="E32" i="70"/>
  <c r="H31" i="70"/>
  <c r="E31" i="70"/>
  <c r="H30" i="70"/>
  <c r="E30" i="70"/>
  <c r="H29" i="70"/>
  <c r="E29" i="70"/>
  <c r="H28" i="70"/>
  <c r="E28" i="70"/>
  <c r="H27" i="70"/>
  <c r="E27" i="70"/>
  <c r="H26" i="70"/>
  <c r="E26" i="70"/>
  <c r="H25" i="70"/>
  <c r="E25" i="70"/>
  <c r="H24" i="70"/>
  <c r="E24" i="70"/>
  <c r="H23" i="70"/>
  <c r="E23" i="70"/>
  <c r="H22" i="70"/>
  <c r="E22" i="70"/>
  <c r="H21" i="70"/>
  <c r="E21" i="70"/>
  <c r="H20" i="70"/>
  <c r="E20" i="70"/>
  <c r="J13" i="70"/>
  <c r="I13" i="70"/>
  <c r="K13" i="70" s="1"/>
  <c r="H13" i="70"/>
  <c r="E13" i="70"/>
  <c r="G11" i="70"/>
  <c r="F11" i="70"/>
  <c r="F14" i="70" s="1"/>
  <c r="D11" i="70"/>
  <c r="D14" i="70" s="1"/>
  <c r="C11" i="70"/>
  <c r="C14" i="70" s="1"/>
  <c r="E14" i="70" s="1"/>
  <c r="J10" i="70"/>
  <c r="I10" i="70"/>
  <c r="H10" i="70"/>
  <c r="E10" i="70"/>
  <c r="J9" i="70"/>
  <c r="I9" i="70"/>
  <c r="K9" i="70" s="1"/>
  <c r="H9" i="70"/>
  <c r="E9" i="70"/>
  <c r="J8" i="70"/>
  <c r="I8" i="70"/>
  <c r="H8" i="70"/>
  <c r="E8" i="70"/>
  <c r="J7" i="70"/>
  <c r="I7" i="70"/>
  <c r="H7" i="70"/>
  <c r="E7" i="70"/>
  <c r="J6" i="70"/>
  <c r="I6" i="70"/>
  <c r="K6" i="70" s="1"/>
  <c r="H6" i="70"/>
  <c r="E6" i="70"/>
  <c r="J5" i="70"/>
  <c r="I5" i="70"/>
  <c r="K5" i="70" s="1"/>
  <c r="H5" i="70"/>
  <c r="E5" i="70"/>
  <c r="G42" i="69"/>
  <c r="F42" i="69"/>
  <c r="H42" i="69" s="1"/>
  <c r="D42" i="69"/>
  <c r="C42" i="69"/>
  <c r="E42" i="69" s="1"/>
  <c r="H41" i="69"/>
  <c r="E41" i="69"/>
  <c r="H40" i="69"/>
  <c r="E40" i="69"/>
  <c r="H39" i="69"/>
  <c r="E39" i="69"/>
  <c r="H38" i="69"/>
  <c r="E38" i="69"/>
  <c r="H37" i="69"/>
  <c r="E37" i="69"/>
  <c r="H36" i="69"/>
  <c r="E36" i="69"/>
  <c r="H35" i="69"/>
  <c r="E35" i="69"/>
  <c r="H34" i="69"/>
  <c r="E34" i="69"/>
  <c r="H33" i="69"/>
  <c r="E33" i="69"/>
  <c r="H32" i="69"/>
  <c r="E32" i="69"/>
  <c r="H31" i="69"/>
  <c r="E31" i="69"/>
  <c r="H30" i="69"/>
  <c r="E30" i="69"/>
  <c r="H29" i="69"/>
  <c r="E29" i="69"/>
  <c r="H28" i="69"/>
  <c r="E28" i="69"/>
  <c r="H27" i="69"/>
  <c r="E27" i="69"/>
  <c r="H26" i="69"/>
  <c r="E26" i="69"/>
  <c r="H25" i="69"/>
  <c r="E25" i="69"/>
  <c r="H24" i="69"/>
  <c r="E24" i="69"/>
  <c r="H23" i="69"/>
  <c r="E23" i="69"/>
  <c r="H22" i="69"/>
  <c r="E22" i="69"/>
  <c r="H21" i="69"/>
  <c r="E21" i="69"/>
  <c r="H20" i="69"/>
  <c r="E20" i="69"/>
  <c r="J13" i="69"/>
  <c r="I13" i="69"/>
  <c r="H13" i="69"/>
  <c r="E13" i="69"/>
  <c r="G11" i="69"/>
  <c r="G14" i="69" s="1"/>
  <c r="F11" i="69"/>
  <c r="F14" i="69" s="1"/>
  <c r="D11" i="69"/>
  <c r="D14" i="69" s="1"/>
  <c r="C11" i="69"/>
  <c r="J10" i="69"/>
  <c r="I10" i="69"/>
  <c r="H10" i="69"/>
  <c r="E10" i="69"/>
  <c r="J9" i="69"/>
  <c r="I9" i="69"/>
  <c r="H9" i="69"/>
  <c r="E9" i="69"/>
  <c r="J8" i="69"/>
  <c r="K8" i="69" s="1"/>
  <c r="I8" i="69"/>
  <c r="H8" i="69"/>
  <c r="E8" i="69"/>
  <c r="J7" i="69"/>
  <c r="K7" i="69" s="1"/>
  <c r="I7" i="69"/>
  <c r="H7" i="69"/>
  <c r="E7" i="69"/>
  <c r="J6" i="69"/>
  <c r="I6" i="69"/>
  <c r="H6" i="69"/>
  <c r="E6" i="69"/>
  <c r="J5" i="69"/>
  <c r="I5" i="69"/>
  <c r="H5" i="69"/>
  <c r="E5" i="69"/>
  <c r="G42" i="68"/>
  <c r="F42" i="68"/>
  <c r="D42" i="68"/>
  <c r="C42" i="68"/>
  <c r="H41" i="68"/>
  <c r="E41" i="68"/>
  <c r="H40" i="68"/>
  <c r="E40" i="68"/>
  <c r="H39" i="68"/>
  <c r="E39" i="68"/>
  <c r="H38" i="68"/>
  <c r="E38" i="68"/>
  <c r="H37" i="68"/>
  <c r="E37" i="68"/>
  <c r="H36" i="68"/>
  <c r="E36" i="68"/>
  <c r="H35" i="68"/>
  <c r="E35" i="68"/>
  <c r="H34" i="68"/>
  <c r="E34" i="68"/>
  <c r="H33" i="68"/>
  <c r="E33" i="68"/>
  <c r="H32" i="68"/>
  <c r="E32" i="68"/>
  <c r="H31" i="68"/>
  <c r="E31" i="68"/>
  <c r="H30" i="68"/>
  <c r="E30" i="68"/>
  <c r="H29" i="68"/>
  <c r="E29" i="68"/>
  <c r="H28" i="68"/>
  <c r="E28" i="68"/>
  <c r="H27" i="68"/>
  <c r="E27" i="68"/>
  <c r="H26" i="68"/>
  <c r="E26" i="68"/>
  <c r="H25" i="68"/>
  <c r="E25" i="68"/>
  <c r="H24" i="68"/>
  <c r="E24" i="68"/>
  <c r="H23" i="68"/>
  <c r="E23" i="68"/>
  <c r="H22" i="68"/>
  <c r="E22" i="68"/>
  <c r="H21" i="68"/>
  <c r="E21" i="68"/>
  <c r="H20" i="68"/>
  <c r="E20" i="68"/>
  <c r="F14" i="68"/>
  <c r="J13" i="68"/>
  <c r="E13" i="68"/>
  <c r="G11" i="68"/>
  <c r="J11" i="68" s="1"/>
  <c r="F11" i="68"/>
  <c r="D11" i="68"/>
  <c r="D14" i="68" s="1"/>
  <c r="C11" i="68"/>
  <c r="I11" i="68" s="1"/>
  <c r="J10" i="68"/>
  <c r="I10" i="68"/>
  <c r="H10" i="68"/>
  <c r="E10" i="68"/>
  <c r="J9" i="68"/>
  <c r="I9" i="68"/>
  <c r="H9" i="68"/>
  <c r="E9" i="68"/>
  <c r="J8" i="68"/>
  <c r="I8" i="68"/>
  <c r="H8" i="68"/>
  <c r="E8" i="68"/>
  <c r="J7" i="68"/>
  <c r="I7" i="68"/>
  <c r="H7" i="68"/>
  <c r="E7" i="68"/>
  <c r="J6" i="68"/>
  <c r="I6" i="68"/>
  <c r="H6" i="68"/>
  <c r="E6" i="68"/>
  <c r="J5" i="68"/>
  <c r="I5" i="68"/>
  <c r="H5" i="68"/>
  <c r="E5" i="68"/>
  <c r="G42" i="67"/>
  <c r="F42" i="67"/>
  <c r="D42" i="67"/>
  <c r="C42" i="67"/>
  <c r="E42" i="67" s="1"/>
  <c r="H41" i="67"/>
  <c r="E41" i="67"/>
  <c r="H40" i="67"/>
  <c r="E40" i="67"/>
  <c r="H39" i="67"/>
  <c r="E39" i="67"/>
  <c r="H38" i="67"/>
  <c r="E38" i="67"/>
  <c r="H37" i="67"/>
  <c r="E37" i="67"/>
  <c r="H36" i="67"/>
  <c r="E36" i="67"/>
  <c r="H35" i="67"/>
  <c r="E35" i="67"/>
  <c r="H34" i="67"/>
  <c r="E34" i="67"/>
  <c r="H33" i="67"/>
  <c r="E33" i="67"/>
  <c r="H32" i="67"/>
  <c r="E32" i="67"/>
  <c r="H31" i="67"/>
  <c r="E31" i="67"/>
  <c r="H30" i="67"/>
  <c r="E30" i="67"/>
  <c r="H29" i="67"/>
  <c r="E29" i="67"/>
  <c r="H28" i="67"/>
  <c r="E28" i="67"/>
  <c r="H27" i="67"/>
  <c r="E27" i="67"/>
  <c r="H26" i="67"/>
  <c r="E26" i="67"/>
  <c r="H25" i="67"/>
  <c r="E25" i="67"/>
  <c r="H24" i="67"/>
  <c r="E24" i="67"/>
  <c r="H23" i="67"/>
  <c r="E23" i="67"/>
  <c r="H22" i="67"/>
  <c r="E22" i="67"/>
  <c r="H21" i="67"/>
  <c r="E21" i="67"/>
  <c r="H20" i="67"/>
  <c r="E20" i="67"/>
  <c r="F14" i="67"/>
  <c r="J13" i="67"/>
  <c r="I13" i="67"/>
  <c r="K13" i="67" s="1"/>
  <c r="H13" i="67"/>
  <c r="E13" i="67"/>
  <c r="G11" i="67"/>
  <c r="G14" i="67" s="1"/>
  <c r="F11" i="67"/>
  <c r="D11" i="67"/>
  <c r="D14" i="67" s="1"/>
  <c r="C11" i="67"/>
  <c r="C14" i="67" s="1"/>
  <c r="J10" i="67"/>
  <c r="I10" i="67"/>
  <c r="K10" i="67" s="1"/>
  <c r="H10" i="67"/>
  <c r="E10" i="67"/>
  <c r="J9" i="67"/>
  <c r="I9" i="67"/>
  <c r="H9" i="67"/>
  <c r="E9" i="67"/>
  <c r="J8" i="67"/>
  <c r="I8" i="67"/>
  <c r="H8" i="67"/>
  <c r="E8" i="67"/>
  <c r="J7" i="67"/>
  <c r="I7" i="67"/>
  <c r="K7" i="67" s="1"/>
  <c r="H7" i="67"/>
  <c r="E7" i="67"/>
  <c r="J6" i="67"/>
  <c r="I6" i="67"/>
  <c r="H6" i="67"/>
  <c r="E6" i="67"/>
  <c r="J5" i="67"/>
  <c r="I5" i="67"/>
  <c r="H5" i="67"/>
  <c r="E5" i="67"/>
  <c r="G42" i="66"/>
  <c r="F42" i="66"/>
  <c r="H42" i="66" s="1"/>
  <c r="D42" i="66"/>
  <c r="C42" i="66"/>
  <c r="E42" i="66" s="1"/>
  <c r="H41" i="66"/>
  <c r="E41" i="66"/>
  <c r="H40" i="66"/>
  <c r="E40" i="66"/>
  <c r="H39" i="66"/>
  <c r="E39" i="66"/>
  <c r="H38" i="66"/>
  <c r="E38" i="66"/>
  <c r="H37" i="66"/>
  <c r="E37" i="66"/>
  <c r="H36" i="66"/>
  <c r="E36" i="66"/>
  <c r="H35" i="66"/>
  <c r="E35" i="66"/>
  <c r="H34" i="66"/>
  <c r="E34" i="66"/>
  <c r="H33" i="66"/>
  <c r="E33" i="66"/>
  <c r="H32" i="66"/>
  <c r="E32" i="66"/>
  <c r="H31" i="66"/>
  <c r="E31" i="66"/>
  <c r="H30" i="66"/>
  <c r="E30" i="66"/>
  <c r="H29" i="66"/>
  <c r="E29" i="66"/>
  <c r="H28" i="66"/>
  <c r="E28" i="66"/>
  <c r="H27" i="66"/>
  <c r="E27" i="66"/>
  <c r="H26" i="66"/>
  <c r="E26" i="66"/>
  <c r="H25" i="66"/>
  <c r="E25" i="66"/>
  <c r="H24" i="66"/>
  <c r="E24" i="66"/>
  <c r="H23" i="66"/>
  <c r="E23" i="66"/>
  <c r="H22" i="66"/>
  <c r="E22" i="66"/>
  <c r="H21" i="66"/>
  <c r="E21" i="66"/>
  <c r="H20" i="66"/>
  <c r="E20" i="66"/>
  <c r="J13" i="66"/>
  <c r="K13" i="66" s="1"/>
  <c r="I13" i="66"/>
  <c r="H13" i="66"/>
  <c r="E13" i="66"/>
  <c r="G11" i="66"/>
  <c r="H11" i="66" s="1"/>
  <c r="F11" i="66"/>
  <c r="F14" i="66" s="1"/>
  <c r="D11" i="66"/>
  <c r="E11" i="66" s="1"/>
  <c r="C11" i="66"/>
  <c r="C14" i="66" s="1"/>
  <c r="J10" i="66"/>
  <c r="I10" i="66"/>
  <c r="H10" i="66"/>
  <c r="E10" i="66"/>
  <c r="J9" i="66"/>
  <c r="I9" i="66"/>
  <c r="K9" i="66" s="1"/>
  <c r="H9" i="66"/>
  <c r="E9" i="66"/>
  <c r="J8" i="66"/>
  <c r="I8" i="66"/>
  <c r="H8" i="66"/>
  <c r="E8" i="66"/>
  <c r="J7" i="66"/>
  <c r="I7" i="66"/>
  <c r="H7" i="66"/>
  <c r="E7" i="66"/>
  <c r="J6" i="66"/>
  <c r="I6" i="66"/>
  <c r="H6" i="66"/>
  <c r="E6" i="66"/>
  <c r="J5" i="66"/>
  <c r="I5" i="66"/>
  <c r="H5" i="66"/>
  <c r="E5" i="66"/>
  <c r="G42" i="65"/>
  <c r="F42" i="65"/>
  <c r="H42" i="65" s="1"/>
  <c r="D42" i="65"/>
  <c r="C42" i="65"/>
  <c r="E42" i="65" s="1"/>
  <c r="H41" i="65"/>
  <c r="E41" i="65"/>
  <c r="H40" i="65"/>
  <c r="E40" i="65"/>
  <c r="H39" i="65"/>
  <c r="E39" i="65"/>
  <c r="H38" i="65"/>
  <c r="E38" i="65"/>
  <c r="H37" i="65"/>
  <c r="E37" i="65"/>
  <c r="H36" i="65"/>
  <c r="E36" i="65"/>
  <c r="H35" i="65"/>
  <c r="E35" i="65"/>
  <c r="H34" i="65"/>
  <c r="E34" i="65"/>
  <c r="H33" i="65"/>
  <c r="E33" i="65"/>
  <c r="H32" i="65"/>
  <c r="E32" i="65"/>
  <c r="H31" i="65"/>
  <c r="E31" i="65"/>
  <c r="H30" i="65"/>
  <c r="E30" i="65"/>
  <c r="H29" i="65"/>
  <c r="E29" i="65"/>
  <c r="H28" i="65"/>
  <c r="E28" i="65"/>
  <c r="H27" i="65"/>
  <c r="E27" i="65"/>
  <c r="H26" i="65"/>
  <c r="E26" i="65"/>
  <c r="H25" i="65"/>
  <c r="E25" i="65"/>
  <c r="H24" i="65"/>
  <c r="E24" i="65"/>
  <c r="H23" i="65"/>
  <c r="E23" i="65"/>
  <c r="H22" i="65"/>
  <c r="E22" i="65"/>
  <c r="H21" i="65"/>
  <c r="E21" i="65"/>
  <c r="H20" i="65"/>
  <c r="E20" i="65"/>
  <c r="J13" i="65"/>
  <c r="E13" i="65"/>
  <c r="G11" i="65"/>
  <c r="F11" i="65"/>
  <c r="F14" i="65" s="1"/>
  <c r="D11" i="65"/>
  <c r="D14" i="65" s="1"/>
  <c r="C11" i="65"/>
  <c r="E11" i="65" s="1"/>
  <c r="J10" i="65"/>
  <c r="I10" i="65"/>
  <c r="H10" i="65"/>
  <c r="E10" i="65"/>
  <c r="J9" i="65"/>
  <c r="I9" i="65"/>
  <c r="H9" i="65"/>
  <c r="E9" i="65"/>
  <c r="J8" i="65"/>
  <c r="I8" i="65"/>
  <c r="H8" i="65"/>
  <c r="E8" i="65"/>
  <c r="J7" i="65"/>
  <c r="I7" i="65"/>
  <c r="H7" i="65"/>
  <c r="E7" i="65"/>
  <c r="J6" i="65"/>
  <c r="I6" i="65"/>
  <c r="H6" i="65"/>
  <c r="E6" i="65"/>
  <c r="J5" i="65"/>
  <c r="I5" i="65"/>
  <c r="H5" i="65"/>
  <c r="E5" i="65"/>
  <c r="G42" i="64"/>
  <c r="F42" i="64"/>
  <c r="D42" i="64"/>
  <c r="C42" i="64"/>
  <c r="E42" i="64" s="1"/>
  <c r="H41" i="64"/>
  <c r="E41" i="64"/>
  <c r="H40" i="64"/>
  <c r="E40" i="64"/>
  <c r="H39" i="64"/>
  <c r="E39" i="64"/>
  <c r="H38" i="64"/>
  <c r="E38" i="64"/>
  <c r="H37" i="64"/>
  <c r="E37" i="64"/>
  <c r="H36" i="64"/>
  <c r="E36" i="64"/>
  <c r="H35" i="64"/>
  <c r="E35" i="64"/>
  <c r="H34" i="64"/>
  <c r="E34" i="64"/>
  <c r="H33" i="64"/>
  <c r="E33" i="64"/>
  <c r="H32" i="64"/>
  <c r="E32" i="64"/>
  <c r="H31" i="64"/>
  <c r="E31" i="64"/>
  <c r="H30" i="64"/>
  <c r="E30" i="64"/>
  <c r="H29" i="64"/>
  <c r="E29" i="64"/>
  <c r="H28" i="64"/>
  <c r="E28" i="64"/>
  <c r="H27" i="64"/>
  <c r="E27" i="64"/>
  <c r="H26" i="64"/>
  <c r="E26" i="64"/>
  <c r="H25" i="64"/>
  <c r="E25" i="64"/>
  <c r="H24" i="64"/>
  <c r="E24" i="64"/>
  <c r="H23" i="64"/>
  <c r="E23" i="64"/>
  <c r="H22" i="64"/>
  <c r="E22" i="64"/>
  <c r="H21" i="64"/>
  <c r="E21" i="64"/>
  <c r="H20" i="64"/>
  <c r="E20" i="64"/>
  <c r="J13" i="64"/>
  <c r="I13" i="64"/>
  <c r="K13" i="64" s="1"/>
  <c r="H13" i="64"/>
  <c r="E13" i="64"/>
  <c r="G11" i="64"/>
  <c r="G14" i="64" s="1"/>
  <c r="F11" i="64"/>
  <c r="I11" i="64" s="1"/>
  <c r="D11" i="64"/>
  <c r="D14" i="64" s="1"/>
  <c r="C11" i="64"/>
  <c r="C14" i="64" s="1"/>
  <c r="J10" i="64"/>
  <c r="I10" i="64"/>
  <c r="K10" i="64" s="1"/>
  <c r="H10" i="64"/>
  <c r="E10" i="64"/>
  <c r="J9" i="64"/>
  <c r="I9" i="64"/>
  <c r="H9" i="64"/>
  <c r="E9" i="64"/>
  <c r="J8" i="64"/>
  <c r="I8" i="64"/>
  <c r="K8" i="64" s="1"/>
  <c r="H8" i="64"/>
  <c r="E8" i="64"/>
  <c r="J7" i="64"/>
  <c r="I7" i="64"/>
  <c r="K7" i="64" s="1"/>
  <c r="H7" i="64"/>
  <c r="E7" i="64"/>
  <c r="J6" i="64"/>
  <c r="I6" i="64"/>
  <c r="H6" i="64"/>
  <c r="E6" i="64"/>
  <c r="J5" i="64"/>
  <c r="I5" i="64"/>
  <c r="K5" i="64" s="1"/>
  <c r="H5" i="64"/>
  <c r="E5" i="64"/>
  <c r="G42" i="63"/>
  <c r="F42" i="63"/>
  <c r="D42" i="63"/>
  <c r="C42" i="63"/>
  <c r="E42" i="63" s="1"/>
  <c r="H41" i="63"/>
  <c r="E41" i="63"/>
  <c r="H40" i="63"/>
  <c r="E40" i="63"/>
  <c r="H39" i="63"/>
  <c r="E39" i="63"/>
  <c r="H38" i="63"/>
  <c r="E38" i="63"/>
  <c r="H37" i="63"/>
  <c r="E37" i="63"/>
  <c r="H36" i="63"/>
  <c r="E36" i="63"/>
  <c r="H35" i="63"/>
  <c r="E35" i="63"/>
  <c r="H34" i="63"/>
  <c r="E34" i="63"/>
  <c r="H33" i="63"/>
  <c r="E33" i="63"/>
  <c r="H32" i="63"/>
  <c r="E32" i="63"/>
  <c r="H31" i="63"/>
  <c r="E31" i="63"/>
  <c r="H30" i="63"/>
  <c r="E30" i="63"/>
  <c r="H29" i="63"/>
  <c r="E29" i="63"/>
  <c r="H28" i="63"/>
  <c r="E28" i="63"/>
  <c r="H27" i="63"/>
  <c r="E27" i="63"/>
  <c r="H26" i="63"/>
  <c r="E26" i="63"/>
  <c r="H25" i="63"/>
  <c r="E25" i="63"/>
  <c r="H24" i="63"/>
  <c r="E24" i="63"/>
  <c r="H23" i="63"/>
  <c r="E23" i="63"/>
  <c r="H22" i="63"/>
  <c r="E22" i="63"/>
  <c r="H21" i="63"/>
  <c r="E21" i="63"/>
  <c r="H20" i="63"/>
  <c r="E20" i="63"/>
  <c r="J13" i="63"/>
  <c r="I13" i="63"/>
  <c r="H13" i="63"/>
  <c r="E13" i="63"/>
  <c r="G11" i="63"/>
  <c r="G14" i="63" s="1"/>
  <c r="F11" i="63"/>
  <c r="F14" i="63" s="1"/>
  <c r="D11" i="63"/>
  <c r="J11" i="63" s="1"/>
  <c r="C11" i="63"/>
  <c r="I11" i="63" s="1"/>
  <c r="J10" i="63"/>
  <c r="I10" i="63"/>
  <c r="H10" i="63"/>
  <c r="E10" i="63"/>
  <c r="J9" i="63"/>
  <c r="I9" i="63"/>
  <c r="H9" i="63"/>
  <c r="E9" i="63"/>
  <c r="J8" i="63"/>
  <c r="I8" i="63"/>
  <c r="H8" i="63"/>
  <c r="E8" i="63"/>
  <c r="J7" i="63"/>
  <c r="I7" i="63"/>
  <c r="H7" i="63"/>
  <c r="E7" i="63"/>
  <c r="J6" i="63"/>
  <c r="I6" i="63"/>
  <c r="H6" i="63"/>
  <c r="E6" i="63"/>
  <c r="J5" i="63"/>
  <c r="I5" i="63"/>
  <c r="K5" i="63" s="1"/>
  <c r="H5" i="63"/>
  <c r="E5" i="63"/>
  <c r="G42" i="62"/>
  <c r="F42" i="62"/>
  <c r="H42" i="62" s="1"/>
  <c r="D42" i="62"/>
  <c r="C42" i="62"/>
  <c r="E42" i="62" s="1"/>
  <c r="H41" i="62"/>
  <c r="E41" i="62"/>
  <c r="H40" i="62"/>
  <c r="E40" i="62"/>
  <c r="H39" i="62"/>
  <c r="E39" i="62"/>
  <c r="H38" i="62"/>
  <c r="E38" i="62"/>
  <c r="H37" i="62"/>
  <c r="E37" i="62"/>
  <c r="H36" i="62"/>
  <c r="E36" i="62"/>
  <c r="H35" i="62"/>
  <c r="E35" i="62"/>
  <c r="H34" i="62"/>
  <c r="E34" i="62"/>
  <c r="H33" i="62"/>
  <c r="E33" i="62"/>
  <c r="H32" i="62"/>
  <c r="E32" i="62"/>
  <c r="H31" i="62"/>
  <c r="E31" i="62"/>
  <c r="H30" i="62"/>
  <c r="E30" i="62"/>
  <c r="H29" i="62"/>
  <c r="E29" i="62"/>
  <c r="H28" i="62"/>
  <c r="E28" i="62"/>
  <c r="H27" i="62"/>
  <c r="E27" i="62"/>
  <c r="H26" i="62"/>
  <c r="E26" i="62"/>
  <c r="H25" i="62"/>
  <c r="E25" i="62"/>
  <c r="H24" i="62"/>
  <c r="E24" i="62"/>
  <c r="H23" i="62"/>
  <c r="E23" i="62"/>
  <c r="H22" i="62"/>
  <c r="E22" i="62"/>
  <c r="H21" i="62"/>
  <c r="E21" i="62"/>
  <c r="H20" i="62"/>
  <c r="E20" i="62"/>
  <c r="J13" i="62"/>
  <c r="E13" i="62"/>
  <c r="G11" i="62"/>
  <c r="F11" i="62"/>
  <c r="F14" i="62" s="1"/>
  <c r="D11" i="62"/>
  <c r="D14" i="62" s="1"/>
  <c r="C11" i="62"/>
  <c r="E11" i="62" s="1"/>
  <c r="J10" i="62"/>
  <c r="I10" i="62"/>
  <c r="H10" i="62"/>
  <c r="E10" i="62"/>
  <c r="J9" i="62"/>
  <c r="I9" i="62"/>
  <c r="H9" i="62"/>
  <c r="E9" i="62"/>
  <c r="J8" i="62"/>
  <c r="I8" i="62"/>
  <c r="H8" i="62"/>
  <c r="E8" i="62"/>
  <c r="J7" i="62"/>
  <c r="I7" i="62"/>
  <c r="H7" i="62"/>
  <c r="E7" i="62"/>
  <c r="J6" i="62"/>
  <c r="I6" i="62"/>
  <c r="H6" i="62"/>
  <c r="E6" i="62"/>
  <c r="J5" i="62"/>
  <c r="I5" i="62"/>
  <c r="H5" i="62"/>
  <c r="E5" i="62"/>
  <c r="C42" i="59"/>
  <c r="D42" i="59"/>
  <c r="E42" i="68" l="1"/>
  <c r="H42" i="68"/>
  <c r="K7" i="70"/>
  <c r="K10" i="70"/>
  <c r="K8" i="70"/>
  <c r="J11" i="70"/>
  <c r="I11" i="70"/>
  <c r="K11" i="70" s="1"/>
  <c r="K13" i="69"/>
  <c r="K10" i="69"/>
  <c r="I11" i="69"/>
  <c r="K5" i="69"/>
  <c r="K9" i="69"/>
  <c r="J14" i="69"/>
  <c r="K6" i="69"/>
  <c r="C14" i="68"/>
  <c r="E14" i="68" s="1"/>
  <c r="E11" i="68"/>
  <c r="I14" i="70"/>
  <c r="H11" i="70"/>
  <c r="G14" i="70"/>
  <c r="J14" i="70" s="1"/>
  <c r="E11" i="70"/>
  <c r="H11" i="69"/>
  <c r="J11" i="69"/>
  <c r="H14" i="69"/>
  <c r="E11" i="69"/>
  <c r="C14" i="69"/>
  <c r="E14" i="69" s="1"/>
  <c r="G14" i="68"/>
  <c r="J14" i="68" s="1"/>
  <c r="H11" i="68"/>
  <c r="H42" i="67"/>
  <c r="K9" i="67"/>
  <c r="K5" i="67"/>
  <c r="K8" i="67"/>
  <c r="H11" i="67"/>
  <c r="I14" i="67"/>
  <c r="K6" i="67"/>
  <c r="K7" i="66"/>
  <c r="K10" i="66"/>
  <c r="K6" i="66"/>
  <c r="K5" i="66"/>
  <c r="D14" i="66"/>
  <c r="E14" i="66" s="1"/>
  <c r="K8" i="66"/>
  <c r="C14" i="65"/>
  <c r="I14" i="65" s="1"/>
  <c r="J11" i="65"/>
  <c r="J14" i="67"/>
  <c r="E14" i="67"/>
  <c r="I11" i="67"/>
  <c r="J11" i="67"/>
  <c r="H14" i="67"/>
  <c r="E11" i="67"/>
  <c r="I14" i="66"/>
  <c r="J11" i="66"/>
  <c r="I11" i="66"/>
  <c r="G14" i="66"/>
  <c r="H11" i="65"/>
  <c r="I11" i="65"/>
  <c r="G14" i="65"/>
  <c r="J14" i="65" s="1"/>
  <c r="K7" i="63"/>
  <c r="H42" i="64"/>
  <c r="J14" i="64"/>
  <c r="F14" i="64"/>
  <c r="I14" i="64" s="1"/>
  <c r="K14" i="64" s="1"/>
  <c r="H11" i="64"/>
  <c r="K6" i="64"/>
  <c r="K9" i="64"/>
  <c r="H42" i="63"/>
  <c r="K10" i="63"/>
  <c r="K13" i="63"/>
  <c r="K6" i="63"/>
  <c r="K9" i="63"/>
  <c r="E11" i="63"/>
  <c r="K8" i="63"/>
  <c r="C14" i="63"/>
  <c r="I14" i="63" s="1"/>
  <c r="D14" i="63"/>
  <c r="J14" i="63" s="1"/>
  <c r="C14" i="62"/>
  <c r="E14" i="62" s="1"/>
  <c r="J11" i="62"/>
  <c r="E14" i="64"/>
  <c r="J11" i="64"/>
  <c r="K11" i="64" s="1"/>
  <c r="E11" i="64"/>
  <c r="K11" i="63"/>
  <c r="H14" i="63"/>
  <c r="H11" i="63"/>
  <c r="G14" i="62"/>
  <c r="J14" i="62" s="1"/>
  <c r="H11" i="62"/>
  <c r="I11" i="62"/>
  <c r="G42" i="61"/>
  <c r="F42" i="61"/>
  <c r="H42" i="61" s="1"/>
  <c r="D42" i="61"/>
  <c r="C42" i="61"/>
  <c r="E42" i="61" s="1"/>
  <c r="H41" i="61"/>
  <c r="E41" i="61"/>
  <c r="H40" i="61"/>
  <c r="E40" i="61"/>
  <c r="H39" i="61"/>
  <c r="E39" i="61"/>
  <c r="H38" i="61"/>
  <c r="E38" i="61"/>
  <c r="H37" i="61"/>
  <c r="E37" i="61"/>
  <c r="H36" i="61"/>
  <c r="E36" i="61"/>
  <c r="H35" i="61"/>
  <c r="E35" i="61"/>
  <c r="H34" i="61"/>
  <c r="E34" i="61"/>
  <c r="H33" i="61"/>
  <c r="E33" i="61"/>
  <c r="H32" i="61"/>
  <c r="E32" i="61"/>
  <c r="H31" i="61"/>
  <c r="E31" i="61"/>
  <c r="H30" i="61"/>
  <c r="E30" i="61"/>
  <c r="H29" i="61"/>
  <c r="E29" i="61"/>
  <c r="H28" i="61"/>
  <c r="E28" i="61"/>
  <c r="H27" i="61"/>
  <c r="E27" i="61"/>
  <c r="H26" i="61"/>
  <c r="E26" i="61"/>
  <c r="H25" i="61"/>
  <c r="E25" i="61"/>
  <c r="H24" i="61"/>
  <c r="E24" i="61"/>
  <c r="H23" i="61"/>
  <c r="E23" i="61"/>
  <c r="H22" i="61"/>
  <c r="E22" i="61"/>
  <c r="H21" i="61"/>
  <c r="E21" i="61"/>
  <c r="H20" i="61"/>
  <c r="E20" i="61"/>
  <c r="J13" i="61"/>
  <c r="I13" i="61"/>
  <c r="H13" i="61"/>
  <c r="E13" i="61"/>
  <c r="G11" i="61"/>
  <c r="G14" i="61" s="1"/>
  <c r="F11" i="61"/>
  <c r="D11" i="61"/>
  <c r="D14" i="61" s="1"/>
  <c r="C11" i="61"/>
  <c r="C14" i="61" s="1"/>
  <c r="J10" i="61"/>
  <c r="I10" i="61"/>
  <c r="H10" i="61"/>
  <c r="E10" i="61"/>
  <c r="J9" i="61"/>
  <c r="I9" i="61"/>
  <c r="K9" i="61" s="1"/>
  <c r="H9" i="61"/>
  <c r="E9" i="61"/>
  <c r="J8" i="61"/>
  <c r="I8" i="61"/>
  <c r="H8" i="61"/>
  <c r="E8" i="61"/>
  <c r="J7" i="61"/>
  <c r="I7" i="61"/>
  <c r="H7" i="61"/>
  <c r="E7" i="61"/>
  <c r="J6" i="61"/>
  <c r="I6" i="61"/>
  <c r="K6" i="61" s="1"/>
  <c r="H6" i="61"/>
  <c r="E6" i="61"/>
  <c r="J5" i="61"/>
  <c r="I5" i="61"/>
  <c r="H5" i="61"/>
  <c r="E5" i="61"/>
  <c r="G42" i="60"/>
  <c r="F42" i="60"/>
  <c r="H42" i="60" s="1"/>
  <c r="D42" i="60"/>
  <c r="C42" i="60"/>
  <c r="H41" i="60"/>
  <c r="E41" i="60"/>
  <c r="H40" i="60"/>
  <c r="E40" i="60"/>
  <c r="H39" i="60"/>
  <c r="E39" i="60"/>
  <c r="H38" i="60"/>
  <c r="E38" i="60"/>
  <c r="H37" i="60"/>
  <c r="E37" i="60"/>
  <c r="H36" i="60"/>
  <c r="E36" i="60"/>
  <c r="H35" i="60"/>
  <c r="E35" i="60"/>
  <c r="H34" i="60"/>
  <c r="E34" i="60"/>
  <c r="H33" i="60"/>
  <c r="E33" i="60"/>
  <c r="H32" i="60"/>
  <c r="E32" i="60"/>
  <c r="H31" i="60"/>
  <c r="E31" i="60"/>
  <c r="H30" i="60"/>
  <c r="E30" i="60"/>
  <c r="H29" i="60"/>
  <c r="E29" i="60"/>
  <c r="H28" i="60"/>
  <c r="E28" i="60"/>
  <c r="H27" i="60"/>
  <c r="E27" i="60"/>
  <c r="H26" i="60"/>
  <c r="E26" i="60"/>
  <c r="H25" i="60"/>
  <c r="E25" i="60"/>
  <c r="H24" i="60"/>
  <c r="E24" i="60"/>
  <c r="H23" i="60"/>
  <c r="E23" i="60"/>
  <c r="H22" i="60"/>
  <c r="E22" i="60"/>
  <c r="H21" i="60"/>
  <c r="E21" i="60"/>
  <c r="H20" i="60"/>
  <c r="E20" i="60"/>
  <c r="J13" i="60"/>
  <c r="I13" i="60"/>
  <c r="H13" i="60"/>
  <c r="E13" i="60"/>
  <c r="G11" i="60"/>
  <c r="G14" i="60" s="1"/>
  <c r="F11" i="60"/>
  <c r="F14" i="60" s="1"/>
  <c r="H14" i="60" s="1"/>
  <c r="D11" i="60"/>
  <c r="D14" i="60" s="1"/>
  <c r="C11" i="60"/>
  <c r="J10" i="60"/>
  <c r="I10" i="60"/>
  <c r="H10" i="60"/>
  <c r="E10" i="60"/>
  <c r="J9" i="60"/>
  <c r="I9" i="60"/>
  <c r="H9" i="60"/>
  <c r="E9" i="60"/>
  <c r="J8" i="60"/>
  <c r="I8" i="60"/>
  <c r="H8" i="60"/>
  <c r="E8" i="60"/>
  <c r="J7" i="60"/>
  <c r="I7" i="60"/>
  <c r="H7" i="60"/>
  <c r="E7" i="60"/>
  <c r="J6" i="60"/>
  <c r="I6" i="60"/>
  <c r="H6" i="60"/>
  <c r="E6" i="60"/>
  <c r="J5" i="60"/>
  <c r="I5" i="60"/>
  <c r="H5" i="60"/>
  <c r="E5" i="60"/>
  <c r="G42" i="59"/>
  <c r="F42" i="59"/>
  <c r="E42" i="59"/>
  <c r="H41" i="59"/>
  <c r="E41" i="59"/>
  <c r="H40" i="59"/>
  <c r="E40" i="59"/>
  <c r="H39" i="59"/>
  <c r="E39" i="59"/>
  <c r="H38" i="59"/>
  <c r="E38" i="59"/>
  <c r="H37" i="59"/>
  <c r="E37" i="59"/>
  <c r="H36" i="59"/>
  <c r="E36" i="59"/>
  <c r="H35" i="59"/>
  <c r="E35" i="59"/>
  <c r="H34" i="59"/>
  <c r="E34" i="59"/>
  <c r="H33" i="59"/>
  <c r="E33" i="59"/>
  <c r="H32" i="59"/>
  <c r="E32" i="59"/>
  <c r="H31" i="59"/>
  <c r="E31" i="59"/>
  <c r="H30" i="59"/>
  <c r="E30" i="59"/>
  <c r="H29" i="59"/>
  <c r="E29" i="59"/>
  <c r="H28" i="59"/>
  <c r="E28" i="59"/>
  <c r="H27" i="59"/>
  <c r="E27" i="59"/>
  <c r="H26" i="59"/>
  <c r="E26" i="59"/>
  <c r="H25" i="59"/>
  <c r="E25" i="59"/>
  <c r="H24" i="59"/>
  <c r="E24" i="59"/>
  <c r="H23" i="59"/>
  <c r="E23" i="59"/>
  <c r="H22" i="59"/>
  <c r="E22" i="59"/>
  <c r="H21" i="59"/>
  <c r="E21" i="59"/>
  <c r="H20" i="59"/>
  <c r="E20" i="59"/>
  <c r="D14" i="59"/>
  <c r="J13" i="59"/>
  <c r="E13" i="59"/>
  <c r="G11" i="59"/>
  <c r="F11" i="59"/>
  <c r="F14" i="59" s="1"/>
  <c r="D11" i="59"/>
  <c r="C11" i="59"/>
  <c r="C14" i="59" s="1"/>
  <c r="E14" i="59" s="1"/>
  <c r="J10" i="59"/>
  <c r="I10" i="59"/>
  <c r="H10" i="59"/>
  <c r="E10" i="59"/>
  <c r="J9" i="59"/>
  <c r="I9" i="59"/>
  <c r="H9" i="59"/>
  <c r="E9" i="59"/>
  <c r="J8" i="59"/>
  <c r="I8" i="59"/>
  <c r="H8" i="59"/>
  <c r="E8" i="59"/>
  <c r="J7" i="59"/>
  <c r="I7" i="59"/>
  <c r="H7" i="59"/>
  <c r="E7" i="59"/>
  <c r="J6" i="59"/>
  <c r="I6" i="59"/>
  <c r="H6" i="59"/>
  <c r="E6" i="59"/>
  <c r="J5" i="59"/>
  <c r="I5" i="59"/>
  <c r="H5" i="59"/>
  <c r="E5" i="59"/>
  <c r="H25" i="56"/>
  <c r="K11" i="69" l="1"/>
  <c r="K14" i="70"/>
  <c r="I14" i="68"/>
  <c r="H14" i="70"/>
  <c r="I14" i="69"/>
  <c r="K14" i="69" s="1"/>
  <c r="H14" i="68"/>
  <c r="K14" i="67"/>
  <c r="J14" i="66"/>
  <c r="K14" i="66" s="1"/>
  <c r="E14" i="65"/>
  <c r="H14" i="65"/>
  <c r="K11" i="67"/>
  <c r="K11" i="66"/>
  <c r="H14" i="66"/>
  <c r="K7" i="61"/>
  <c r="J11" i="59"/>
  <c r="H42" i="59"/>
  <c r="E42" i="60"/>
  <c r="K8" i="61"/>
  <c r="K10" i="60"/>
  <c r="K13" i="60"/>
  <c r="K8" i="60"/>
  <c r="K6" i="60"/>
  <c r="K7" i="60"/>
  <c r="H14" i="64"/>
  <c r="K14" i="63"/>
  <c r="E14" i="63"/>
  <c r="I14" i="62"/>
  <c r="H14" i="62"/>
  <c r="K13" i="61"/>
  <c r="K10" i="61"/>
  <c r="E14" i="61"/>
  <c r="K5" i="61"/>
  <c r="E11" i="61"/>
  <c r="I11" i="61"/>
  <c r="J14" i="61"/>
  <c r="I11" i="60"/>
  <c r="K9" i="60"/>
  <c r="K5" i="60"/>
  <c r="E11" i="59"/>
  <c r="J11" i="61"/>
  <c r="K11" i="61" s="1"/>
  <c r="H11" i="61"/>
  <c r="F14" i="61"/>
  <c r="J14" i="60"/>
  <c r="H11" i="60"/>
  <c r="J11" i="60"/>
  <c r="E11" i="60"/>
  <c r="C14" i="60"/>
  <c r="E14" i="60" s="1"/>
  <c r="I14" i="59"/>
  <c r="G14" i="59"/>
  <c r="J14" i="59" s="1"/>
  <c r="H11" i="59"/>
  <c r="I11" i="59"/>
  <c r="G42" i="58"/>
  <c r="F42" i="58"/>
  <c r="D42" i="58"/>
  <c r="C42" i="58"/>
  <c r="E42" i="58" s="1"/>
  <c r="H41" i="58"/>
  <c r="E41" i="58"/>
  <c r="H40" i="58"/>
  <c r="E40" i="58"/>
  <c r="H39" i="58"/>
  <c r="E39" i="58"/>
  <c r="H38" i="58"/>
  <c r="E38" i="58"/>
  <c r="H37" i="58"/>
  <c r="E37" i="58"/>
  <c r="H36" i="58"/>
  <c r="E36" i="58"/>
  <c r="H35" i="58"/>
  <c r="E35" i="58"/>
  <c r="H34" i="58"/>
  <c r="E34" i="58"/>
  <c r="H33" i="58"/>
  <c r="E33" i="58"/>
  <c r="H32" i="58"/>
  <c r="E32" i="58"/>
  <c r="H31" i="58"/>
  <c r="E31" i="58"/>
  <c r="H30" i="58"/>
  <c r="E30" i="58"/>
  <c r="H29" i="58"/>
  <c r="E29" i="58"/>
  <c r="H28" i="58"/>
  <c r="E28" i="58"/>
  <c r="H27" i="58"/>
  <c r="E27" i="58"/>
  <c r="H26" i="58"/>
  <c r="E26" i="58"/>
  <c r="H25" i="58"/>
  <c r="E25" i="58"/>
  <c r="H24" i="58"/>
  <c r="E24" i="58"/>
  <c r="H23" i="58"/>
  <c r="E23" i="58"/>
  <c r="H22" i="58"/>
  <c r="E22" i="58"/>
  <c r="H21" i="58"/>
  <c r="E21" i="58"/>
  <c r="H20" i="58"/>
  <c r="E20" i="58"/>
  <c r="C14" i="58"/>
  <c r="K13" i="58"/>
  <c r="J13" i="58"/>
  <c r="I13" i="58"/>
  <c r="H13" i="58"/>
  <c r="E13" i="58"/>
  <c r="G11" i="58"/>
  <c r="G14" i="58" s="1"/>
  <c r="F11" i="58"/>
  <c r="I11" i="58" s="1"/>
  <c r="D11" i="58"/>
  <c r="D14" i="58" s="1"/>
  <c r="C11" i="58"/>
  <c r="J10" i="58"/>
  <c r="I10" i="58"/>
  <c r="K10" i="58" s="1"/>
  <c r="H10" i="58"/>
  <c r="E10" i="58"/>
  <c r="J9" i="58"/>
  <c r="I9" i="58"/>
  <c r="H9" i="58"/>
  <c r="E9" i="58"/>
  <c r="J8" i="58"/>
  <c r="I8" i="58"/>
  <c r="H8" i="58"/>
  <c r="E8" i="58"/>
  <c r="J7" i="58"/>
  <c r="I7" i="58"/>
  <c r="H7" i="58"/>
  <c r="E7" i="58"/>
  <c r="J6" i="58"/>
  <c r="I6" i="58"/>
  <c r="H6" i="58"/>
  <c r="E6" i="58"/>
  <c r="J5" i="58"/>
  <c r="I5" i="58"/>
  <c r="H5" i="58"/>
  <c r="E5" i="58"/>
  <c r="G42" i="57"/>
  <c r="F42" i="57"/>
  <c r="H42" i="57" s="1"/>
  <c r="D42" i="57"/>
  <c r="C42" i="57"/>
  <c r="H41" i="57"/>
  <c r="E41" i="57"/>
  <c r="H40" i="57"/>
  <c r="E40" i="57"/>
  <c r="H39" i="57"/>
  <c r="E39" i="57"/>
  <c r="H38" i="57"/>
  <c r="E38" i="57"/>
  <c r="H37" i="57"/>
  <c r="E37" i="57"/>
  <c r="H36" i="57"/>
  <c r="E36" i="57"/>
  <c r="H35" i="57"/>
  <c r="E35" i="57"/>
  <c r="H34" i="57"/>
  <c r="E34" i="57"/>
  <c r="H33" i="57"/>
  <c r="E33" i="57"/>
  <c r="H32" i="57"/>
  <c r="E32" i="57"/>
  <c r="H31" i="57"/>
  <c r="E31" i="57"/>
  <c r="H30" i="57"/>
  <c r="E30" i="57"/>
  <c r="H29" i="57"/>
  <c r="E29" i="57"/>
  <c r="H28" i="57"/>
  <c r="E28" i="57"/>
  <c r="H27" i="57"/>
  <c r="E27" i="57"/>
  <c r="H26" i="57"/>
  <c r="E26" i="57"/>
  <c r="H25" i="57"/>
  <c r="E25" i="57"/>
  <c r="H24" i="57"/>
  <c r="E24" i="57"/>
  <c r="H23" i="57"/>
  <c r="E23" i="57"/>
  <c r="H22" i="57"/>
  <c r="E22" i="57"/>
  <c r="H21" i="57"/>
  <c r="E21" i="57"/>
  <c r="H20" i="57"/>
  <c r="E20" i="57"/>
  <c r="J13" i="57"/>
  <c r="I13" i="57"/>
  <c r="H13" i="57"/>
  <c r="E13" i="57"/>
  <c r="G11" i="57"/>
  <c r="G14" i="57" s="1"/>
  <c r="F11" i="57"/>
  <c r="F14" i="57" s="1"/>
  <c r="D11" i="57"/>
  <c r="C11" i="57"/>
  <c r="J10" i="57"/>
  <c r="I10" i="57"/>
  <c r="H10" i="57"/>
  <c r="E10" i="57"/>
  <c r="J9" i="57"/>
  <c r="I9" i="57"/>
  <c r="H9" i="57"/>
  <c r="E9" i="57"/>
  <c r="J8" i="57"/>
  <c r="I8" i="57"/>
  <c r="H8" i="57"/>
  <c r="E8" i="57"/>
  <c r="J7" i="57"/>
  <c r="I7" i="57"/>
  <c r="H7" i="57"/>
  <c r="E7" i="57"/>
  <c r="J6" i="57"/>
  <c r="I6" i="57"/>
  <c r="H6" i="57"/>
  <c r="E6" i="57"/>
  <c r="J5" i="57"/>
  <c r="I5" i="57"/>
  <c r="H5" i="57"/>
  <c r="E5" i="57"/>
  <c r="G42" i="56"/>
  <c r="F42" i="56"/>
  <c r="D42" i="56"/>
  <c r="C42" i="56"/>
  <c r="H41" i="56"/>
  <c r="E41" i="56"/>
  <c r="H40" i="56"/>
  <c r="E40" i="56"/>
  <c r="H39" i="56"/>
  <c r="E39" i="56"/>
  <c r="H38" i="56"/>
  <c r="E38" i="56"/>
  <c r="H37" i="56"/>
  <c r="E37" i="56"/>
  <c r="H36" i="56"/>
  <c r="E36" i="56"/>
  <c r="H35" i="56"/>
  <c r="E35" i="56"/>
  <c r="H34" i="56"/>
  <c r="E34" i="56"/>
  <c r="H33" i="56"/>
  <c r="E33" i="56"/>
  <c r="H32" i="56"/>
  <c r="E32" i="56"/>
  <c r="H31" i="56"/>
  <c r="E31" i="56"/>
  <c r="H30" i="56"/>
  <c r="E30" i="56"/>
  <c r="H29" i="56"/>
  <c r="E29" i="56"/>
  <c r="H28" i="56"/>
  <c r="E28" i="56"/>
  <c r="H27" i="56"/>
  <c r="E27" i="56"/>
  <c r="H26" i="56"/>
  <c r="E26" i="56"/>
  <c r="E25" i="56"/>
  <c r="H24" i="56"/>
  <c r="E24" i="56"/>
  <c r="H23" i="56"/>
  <c r="E23" i="56"/>
  <c r="H22" i="56"/>
  <c r="E22" i="56"/>
  <c r="H21" i="56"/>
  <c r="E21" i="56"/>
  <c r="H20" i="56"/>
  <c r="E20" i="56"/>
  <c r="F14" i="56"/>
  <c r="J13" i="56"/>
  <c r="E13" i="56"/>
  <c r="G11" i="56"/>
  <c r="G14" i="56" s="1"/>
  <c r="F11" i="56"/>
  <c r="D11" i="56"/>
  <c r="C11" i="56"/>
  <c r="J10" i="56"/>
  <c r="I10" i="56"/>
  <c r="H10" i="56"/>
  <c r="E10" i="56"/>
  <c r="J9" i="56"/>
  <c r="I9" i="56"/>
  <c r="H9" i="56"/>
  <c r="E9" i="56"/>
  <c r="J8" i="56"/>
  <c r="I8" i="56"/>
  <c r="H8" i="56"/>
  <c r="E8" i="56"/>
  <c r="J7" i="56"/>
  <c r="I7" i="56"/>
  <c r="H7" i="56"/>
  <c r="E7" i="56"/>
  <c r="J6" i="56"/>
  <c r="I6" i="56"/>
  <c r="H6" i="56"/>
  <c r="E6" i="56"/>
  <c r="J5" i="56"/>
  <c r="I5" i="56"/>
  <c r="H5" i="56"/>
  <c r="E5" i="56"/>
  <c r="G42" i="55"/>
  <c r="F42" i="55"/>
  <c r="D42" i="55"/>
  <c r="C42" i="55"/>
  <c r="E42" i="55" s="1"/>
  <c r="H41" i="55"/>
  <c r="E41" i="55"/>
  <c r="H40" i="55"/>
  <c r="E40" i="55"/>
  <c r="H39" i="55"/>
  <c r="E39" i="55"/>
  <c r="H38" i="55"/>
  <c r="E38" i="55"/>
  <c r="H37" i="55"/>
  <c r="E37" i="55"/>
  <c r="H36" i="55"/>
  <c r="E36" i="55"/>
  <c r="H35" i="55"/>
  <c r="E35" i="55"/>
  <c r="H34" i="55"/>
  <c r="E34" i="55"/>
  <c r="H33" i="55"/>
  <c r="E33" i="55"/>
  <c r="H32" i="55"/>
  <c r="E32" i="55"/>
  <c r="H31" i="55"/>
  <c r="E31" i="55"/>
  <c r="H30" i="55"/>
  <c r="E30" i="55"/>
  <c r="H29" i="55"/>
  <c r="E29" i="55"/>
  <c r="H28" i="55"/>
  <c r="E28" i="55"/>
  <c r="H27" i="55"/>
  <c r="E27" i="55"/>
  <c r="H26" i="55"/>
  <c r="E26" i="55"/>
  <c r="H25" i="55"/>
  <c r="E25" i="55"/>
  <c r="H24" i="55"/>
  <c r="E24" i="55"/>
  <c r="H23" i="55"/>
  <c r="E23" i="55"/>
  <c r="H22" i="55"/>
  <c r="E22" i="55"/>
  <c r="H21" i="55"/>
  <c r="E21" i="55"/>
  <c r="H20" i="55"/>
  <c r="E20" i="55"/>
  <c r="J13" i="55"/>
  <c r="I13" i="55"/>
  <c r="H13" i="55"/>
  <c r="E13" i="55"/>
  <c r="G11" i="55"/>
  <c r="G14" i="55" s="1"/>
  <c r="F11" i="55"/>
  <c r="F14" i="55" s="1"/>
  <c r="H14" i="55" s="1"/>
  <c r="D11" i="55"/>
  <c r="D14" i="55" s="1"/>
  <c r="C11" i="55"/>
  <c r="J10" i="55"/>
  <c r="I10" i="55"/>
  <c r="H10" i="55"/>
  <c r="E10" i="55"/>
  <c r="J9" i="55"/>
  <c r="I9" i="55"/>
  <c r="H9" i="55"/>
  <c r="E9" i="55"/>
  <c r="J8" i="55"/>
  <c r="I8" i="55"/>
  <c r="H8" i="55"/>
  <c r="E8" i="55"/>
  <c r="J7" i="55"/>
  <c r="I7" i="55"/>
  <c r="H7" i="55"/>
  <c r="E7" i="55"/>
  <c r="J6" i="55"/>
  <c r="I6" i="55"/>
  <c r="H6" i="55"/>
  <c r="E6" i="55"/>
  <c r="J5" i="55"/>
  <c r="I5" i="55"/>
  <c r="H5" i="55"/>
  <c r="E5" i="55"/>
  <c r="G42" i="54"/>
  <c r="F42" i="54"/>
  <c r="H42" i="54" s="1"/>
  <c r="D42" i="54"/>
  <c r="C42" i="54"/>
  <c r="H41" i="54"/>
  <c r="E41" i="54"/>
  <c r="H40" i="54"/>
  <c r="E40" i="54"/>
  <c r="H39" i="54"/>
  <c r="E39" i="54"/>
  <c r="H38" i="54"/>
  <c r="E38" i="54"/>
  <c r="H37" i="54"/>
  <c r="E37" i="54"/>
  <c r="H36" i="54"/>
  <c r="E36" i="54"/>
  <c r="H35" i="54"/>
  <c r="E35" i="54"/>
  <c r="H34" i="54"/>
  <c r="E34" i="54"/>
  <c r="H33" i="54"/>
  <c r="E33" i="54"/>
  <c r="H32" i="54"/>
  <c r="E32" i="54"/>
  <c r="H31" i="54"/>
  <c r="E31" i="54"/>
  <c r="H30" i="54"/>
  <c r="E30" i="54"/>
  <c r="H29" i="54"/>
  <c r="E29" i="54"/>
  <c r="H28" i="54"/>
  <c r="E28" i="54"/>
  <c r="H27" i="54"/>
  <c r="E27" i="54"/>
  <c r="H26" i="54"/>
  <c r="E26" i="54"/>
  <c r="H25" i="54"/>
  <c r="E25" i="54"/>
  <c r="H24" i="54"/>
  <c r="E24" i="54"/>
  <c r="H23" i="54"/>
  <c r="E23" i="54"/>
  <c r="H22" i="54"/>
  <c r="E22" i="54"/>
  <c r="H21" i="54"/>
  <c r="E21" i="54"/>
  <c r="H20" i="54"/>
  <c r="E20" i="54"/>
  <c r="J13" i="54"/>
  <c r="I13" i="54"/>
  <c r="H13" i="54"/>
  <c r="E13" i="54"/>
  <c r="G11" i="54"/>
  <c r="F11" i="54"/>
  <c r="F14" i="54" s="1"/>
  <c r="D11" i="54"/>
  <c r="D14" i="54" s="1"/>
  <c r="C11" i="54"/>
  <c r="J10" i="54"/>
  <c r="I10" i="54"/>
  <c r="H10" i="54"/>
  <c r="E10" i="54"/>
  <c r="J9" i="54"/>
  <c r="I9" i="54"/>
  <c r="H9" i="54"/>
  <c r="E9" i="54"/>
  <c r="J8" i="54"/>
  <c r="I8" i="54"/>
  <c r="H8" i="54"/>
  <c r="E8" i="54"/>
  <c r="J7" i="54"/>
  <c r="I7" i="54"/>
  <c r="H7" i="54"/>
  <c r="E7" i="54"/>
  <c r="J6" i="54"/>
  <c r="I6" i="54"/>
  <c r="H6" i="54"/>
  <c r="E6" i="54"/>
  <c r="J5" i="54"/>
  <c r="I5" i="54"/>
  <c r="H5" i="54"/>
  <c r="E5" i="54"/>
  <c r="G42" i="53"/>
  <c r="F42" i="53"/>
  <c r="H42" i="53" s="1"/>
  <c r="D42" i="53"/>
  <c r="C42" i="53"/>
  <c r="H41" i="53"/>
  <c r="E41" i="53"/>
  <c r="H40" i="53"/>
  <c r="E40" i="53"/>
  <c r="H39" i="53"/>
  <c r="E39" i="53"/>
  <c r="H38" i="53"/>
  <c r="E38" i="53"/>
  <c r="H37" i="53"/>
  <c r="E37" i="53"/>
  <c r="H36" i="53"/>
  <c r="E36" i="53"/>
  <c r="H35" i="53"/>
  <c r="E35" i="53"/>
  <c r="H34" i="53"/>
  <c r="E34" i="53"/>
  <c r="H33" i="53"/>
  <c r="E33" i="53"/>
  <c r="H32" i="53"/>
  <c r="E32" i="53"/>
  <c r="H31" i="53"/>
  <c r="E31" i="53"/>
  <c r="H30" i="53"/>
  <c r="E30" i="53"/>
  <c r="H29" i="53"/>
  <c r="E29" i="53"/>
  <c r="H28" i="53"/>
  <c r="E28" i="53"/>
  <c r="H27" i="53"/>
  <c r="E27" i="53"/>
  <c r="H26" i="53"/>
  <c r="E26" i="53"/>
  <c r="H25" i="53"/>
  <c r="E25" i="53"/>
  <c r="H24" i="53"/>
  <c r="E24" i="53"/>
  <c r="H23" i="53"/>
  <c r="E23" i="53"/>
  <c r="H22" i="53"/>
  <c r="E22" i="53"/>
  <c r="H21" i="53"/>
  <c r="E21" i="53"/>
  <c r="H20" i="53"/>
  <c r="E20" i="53"/>
  <c r="J13" i="53"/>
  <c r="E13" i="53"/>
  <c r="G11" i="53"/>
  <c r="F11" i="53"/>
  <c r="F14" i="53" s="1"/>
  <c r="D11" i="53"/>
  <c r="D14" i="53" s="1"/>
  <c r="C11" i="53"/>
  <c r="J10" i="53"/>
  <c r="I10" i="53"/>
  <c r="H10" i="53"/>
  <c r="E10" i="53"/>
  <c r="J9" i="53"/>
  <c r="I9" i="53"/>
  <c r="H9" i="53"/>
  <c r="E9" i="53"/>
  <c r="J8" i="53"/>
  <c r="I8" i="53"/>
  <c r="H8" i="53"/>
  <c r="E8" i="53"/>
  <c r="J7" i="53"/>
  <c r="I7" i="53"/>
  <c r="H7" i="53"/>
  <c r="E7" i="53"/>
  <c r="J6" i="53"/>
  <c r="I6" i="53"/>
  <c r="H6" i="53"/>
  <c r="E6" i="53"/>
  <c r="J5" i="53"/>
  <c r="I5" i="53"/>
  <c r="H5" i="53"/>
  <c r="E5" i="53"/>
  <c r="G42" i="52"/>
  <c r="F42" i="52"/>
  <c r="H42" i="52" s="1"/>
  <c r="D42" i="52"/>
  <c r="C42" i="52"/>
  <c r="H41" i="52"/>
  <c r="E41" i="52"/>
  <c r="H40" i="52"/>
  <c r="E40" i="52"/>
  <c r="H39" i="52"/>
  <c r="E39" i="52"/>
  <c r="H38" i="52"/>
  <c r="E38" i="52"/>
  <c r="H37" i="52"/>
  <c r="E37" i="52"/>
  <c r="H36" i="52"/>
  <c r="E36" i="52"/>
  <c r="H35" i="52"/>
  <c r="E35" i="52"/>
  <c r="H34" i="52"/>
  <c r="E34" i="52"/>
  <c r="H33" i="52"/>
  <c r="E33" i="52"/>
  <c r="H32" i="52"/>
  <c r="E32" i="52"/>
  <c r="H31" i="52"/>
  <c r="E31" i="52"/>
  <c r="H30" i="52"/>
  <c r="E30" i="52"/>
  <c r="H29" i="52"/>
  <c r="E29" i="52"/>
  <c r="H28" i="52"/>
  <c r="E28" i="52"/>
  <c r="H27" i="52"/>
  <c r="E27" i="52"/>
  <c r="H26" i="52"/>
  <c r="E26" i="52"/>
  <c r="H25" i="52"/>
  <c r="E25" i="52"/>
  <c r="H24" i="52"/>
  <c r="E24" i="52"/>
  <c r="H23" i="52"/>
  <c r="E23" i="52"/>
  <c r="H22" i="52"/>
  <c r="E22" i="52"/>
  <c r="H21" i="52"/>
  <c r="E21" i="52"/>
  <c r="H20" i="52"/>
  <c r="E20" i="52"/>
  <c r="J13" i="52"/>
  <c r="I13" i="52"/>
  <c r="H13" i="52"/>
  <c r="E13" i="52"/>
  <c r="G11" i="52"/>
  <c r="F11" i="52"/>
  <c r="F14" i="52" s="1"/>
  <c r="D11" i="52"/>
  <c r="D14" i="52" s="1"/>
  <c r="C11" i="52"/>
  <c r="C14" i="52" s="1"/>
  <c r="J10" i="52"/>
  <c r="I10" i="52"/>
  <c r="H10" i="52"/>
  <c r="E10" i="52"/>
  <c r="J9" i="52"/>
  <c r="I9" i="52"/>
  <c r="K9" i="52" s="1"/>
  <c r="H9" i="52"/>
  <c r="E9" i="52"/>
  <c r="J8" i="52"/>
  <c r="I8" i="52"/>
  <c r="H8" i="52"/>
  <c r="E8" i="52"/>
  <c r="J7" i="52"/>
  <c r="I7" i="52"/>
  <c r="H7" i="52"/>
  <c r="E7" i="52"/>
  <c r="J6" i="52"/>
  <c r="I6" i="52"/>
  <c r="K6" i="52" s="1"/>
  <c r="H6" i="52"/>
  <c r="E6" i="52"/>
  <c r="J5" i="52"/>
  <c r="I5" i="52"/>
  <c r="H5" i="52"/>
  <c r="E5" i="52"/>
  <c r="G42" i="51"/>
  <c r="F42" i="51"/>
  <c r="D42" i="51"/>
  <c r="C42" i="51"/>
  <c r="H41" i="51"/>
  <c r="E41" i="51"/>
  <c r="H40" i="51"/>
  <c r="E40" i="51"/>
  <c r="H39" i="51"/>
  <c r="E39" i="51"/>
  <c r="H38" i="51"/>
  <c r="E38" i="51"/>
  <c r="H37" i="51"/>
  <c r="E37" i="51"/>
  <c r="H36" i="51"/>
  <c r="E36" i="51"/>
  <c r="H35" i="51"/>
  <c r="E35" i="51"/>
  <c r="H34" i="51"/>
  <c r="E34" i="51"/>
  <c r="H33" i="51"/>
  <c r="E33" i="51"/>
  <c r="H32" i="51"/>
  <c r="E32" i="51"/>
  <c r="H31" i="51"/>
  <c r="E31" i="51"/>
  <c r="H30" i="51"/>
  <c r="E30" i="51"/>
  <c r="H29" i="51"/>
  <c r="E29" i="51"/>
  <c r="H28" i="51"/>
  <c r="E28" i="51"/>
  <c r="H27" i="51"/>
  <c r="E27" i="51"/>
  <c r="H26" i="51"/>
  <c r="E26" i="51"/>
  <c r="H25" i="51"/>
  <c r="E25" i="51"/>
  <c r="H24" i="51"/>
  <c r="E24" i="51"/>
  <c r="H23" i="51"/>
  <c r="E23" i="51"/>
  <c r="H22" i="51"/>
  <c r="E22" i="51"/>
  <c r="H21" i="51"/>
  <c r="E21" i="51"/>
  <c r="H20" i="51"/>
  <c r="E20" i="51"/>
  <c r="J13" i="51"/>
  <c r="I13" i="51"/>
  <c r="H13" i="51"/>
  <c r="E13" i="51"/>
  <c r="G11" i="51"/>
  <c r="F11" i="51"/>
  <c r="F14" i="51" s="1"/>
  <c r="D11" i="51"/>
  <c r="D14" i="51" s="1"/>
  <c r="C11" i="51"/>
  <c r="C14" i="51" s="1"/>
  <c r="J10" i="51"/>
  <c r="I10" i="51"/>
  <c r="H10" i="51"/>
  <c r="E10" i="51"/>
  <c r="J9" i="51"/>
  <c r="I9" i="51"/>
  <c r="H9" i="51"/>
  <c r="E9" i="51"/>
  <c r="J8" i="51"/>
  <c r="I8" i="51"/>
  <c r="H8" i="51"/>
  <c r="E8" i="51"/>
  <c r="J7" i="51"/>
  <c r="I7" i="51"/>
  <c r="H7" i="51"/>
  <c r="E7" i="51"/>
  <c r="J6" i="51"/>
  <c r="I6" i="51"/>
  <c r="H6" i="51"/>
  <c r="E6" i="51"/>
  <c r="J5" i="51"/>
  <c r="I5" i="51"/>
  <c r="H5" i="51"/>
  <c r="E5" i="51"/>
  <c r="G42" i="50"/>
  <c r="F42" i="50"/>
  <c r="D42" i="50"/>
  <c r="C42" i="50"/>
  <c r="H41" i="50"/>
  <c r="E41" i="50"/>
  <c r="H40" i="50"/>
  <c r="E40" i="50"/>
  <c r="H39" i="50"/>
  <c r="E39" i="50"/>
  <c r="H38" i="50"/>
  <c r="E38" i="50"/>
  <c r="H37" i="50"/>
  <c r="E37" i="50"/>
  <c r="H36" i="50"/>
  <c r="E36" i="50"/>
  <c r="H35" i="50"/>
  <c r="E35" i="50"/>
  <c r="H34" i="50"/>
  <c r="E34" i="50"/>
  <c r="H33" i="50"/>
  <c r="E33" i="50"/>
  <c r="H32" i="50"/>
  <c r="E32" i="50"/>
  <c r="H31" i="50"/>
  <c r="E31" i="50"/>
  <c r="H30" i="50"/>
  <c r="E30" i="50"/>
  <c r="H29" i="50"/>
  <c r="E29" i="50"/>
  <c r="H28" i="50"/>
  <c r="E28" i="50"/>
  <c r="H27" i="50"/>
  <c r="E27" i="50"/>
  <c r="H26" i="50"/>
  <c r="E26" i="50"/>
  <c r="H25" i="50"/>
  <c r="E25" i="50"/>
  <c r="H24" i="50"/>
  <c r="E24" i="50"/>
  <c r="H23" i="50"/>
  <c r="E23" i="50"/>
  <c r="H22" i="50"/>
  <c r="E22" i="50"/>
  <c r="H21" i="50"/>
  <c r="E21" i="50"/>
  <c r="H20" i="50"/>
  <c r="E20" i="50"/>
  <c r="J13" i="50"/>
  <c r="E13" i="50"/>
  <c r="G11" i="50"/>
  <c r="F11" i="50"/>
  <c r="F14" i="50" s="1"/>
  <c r="D11" i="50"/>
  <c r="D14" i="50" s="1"/>
  <c r="C11" i="50"/>
  <c r="J10" i="50"/>
  <c r="I10" i="50"/>
  <c r="H10" i="50"/>
  <c r="E10" i="50"/>
  <c r="J9" i="50"/>
  <c r="I9" i="50"/>
  <c r="H9" i="50"/>
  <c r="E9" i="50"/>
  <c r="J8" i="50"/>
  <c r="I8" i="50"/>
  <c r="H8" i="50"/>
  <c r="E8" i="50"/>
  <c r="J7" i="50"/>
  <c r="I7" i="50"/>
  <c r="H7" i="50"/>
  <c r="E7" i="50"/>
  <c r="J6" i="50"/>
  <c r="I6" i="50"/>
  <c r="H6" i="50"/>
  <c r="E6" i="50"/>
  <c r="J5" i="50"/>
  <c r="I5" i="50"/>
  <c r="H5" i="50"/>
  <c r="E5" i="50"/>
  <c r="C11" i="47"/>
  <c r="C14" i="47" s="1"/>
  <c r="D11" i="47"/>
  <c r="D14" i="47" s="1"/>
  <c r="G42" i="49"/>
  <c r="F42" i="49"/>
  <c r="D42" i="49"/>
  <c r="C42" i="49"/>
  <c r="H41" i="49"/>
  <c r="E41" i="49"/>
  <c r="H40" i="49"/>
  <c r="E40" i="49"/>
  <c r="H39" i="49"/>
  <c r="E39" i="49"/>
  <c r="H38" i="49"/>
  <c r="E38" i="49"/>
  <c r="H37" i="49"/>
  <c r="E37" i="49"/>
  <c r="H36" i="49"/>
  <c r="E36" i="49"/>
  <c r="H35" i="49"/>
  <c r="E35" i="49"/>
  <c r="H34" i="49"/>
  <c r="E34" i="49"/>
  <c r="H33" i="49"/>
  <c r="E33" i="49"/>
  <c r="H32" i="49"/>
  <c r="E32" i="49"/>
  <c r="H31" i="49"/>
  <c r="E31" i="49"/>
  <c r="H30" i="49"/>
  <c r="E30" i="49"/>
  <c r="H29" i="49"/>
  <c r="E29" i="49"/>
  <c r="H28" i="49"/>
  <c r="E28" i="49"/>
  <c r="H27" i="49"/>
  <c r="E27" i="49"/>
  <c r="H26" i="49"/>
  <c r="E26" i="49"/>
  <c r="H25" i="49"/>
  <c r="E25" i="49"/>
  <c r="H24" i="49"/>
  <c r="E24" i="49"/>
  <c r="H23" i="49"/>
  <c r="E23" i="49"/>
  <c r="H22" i="49"/>
  <c r="E22" i="49"/>
  <c r="H21" i="49"/>
  <c r="E21" i="49"/>
  <c r="H20" i="49"/>
  <c r="E20" i="49"/>
  <c r="J13" i="49"/>
  <c r="I13" i="49"/>
  <c r="H13" i="49"/>
  <c r="E13" i="49"/>
  <c r="G11" i="49"/>
  <c r="G14" i="49" s="1"/>
  <c r="F11" i="49"/>
  <c r="F14" i="49" s="1"/>
  <c r="D11" i="49"/>
  <c r="D14" i="49" s="1"/>
  <c r="C11" i="49"/>
  <c r="I11" i="49" s="1"/>
  <c r="J10" i="49"/>
  <c r="I10" i="49"/>
  <c r="H10" i="49"/>
  <c r="E10" i="49"/>
  <c r="J9" i="49"/>
  <c r="I9" i="49"/>
  <c r="H9" i="49"/>
  <c r="E9" i="49"/>
  <c r="J8" i="49"/>
  <c r="I8" i="49"/>
  <c r="H8" i="49"/>
  <c r="E8" i="49"/>
  <c r="J7" i="49"/>
  <c r="I7" i="49"/>
  <c r="H7" i="49"/>
  <c r="E7" i="49"/>
  <c r="J6" i="49"/>
  <c r="I6" i="49"/>
  <c r="H6" i="49"/>
  <c r="E6" i="49"/>
  <c r="J5" i="49"/>
  <c r="I5" i="49"/>
  <c r="H5" i="49"/>
  <c r="E5" i="49"/>
  <c r="G42" i="48"/>
  <c r="F42" i="48"/>
  <c r="D42" i="48"/>
  <c r="C42" i="48"/>
  <c r="H41" i="48"/>
  <c r="E41" i="48"/>
  <c r="H40" i="48"/>
  <c r="E40" i="48"/>
  <c r="H39" i="48"/>
  <c r="E39" i="48"/>
  <c r="H38" i="48"/>
  <c r="E38" i="48"/>
  <c r="H37" i="48"/>
  <c r="E37" i="48"/>
  <c r="H36" i="48"/>
  <c r="E36" i="48"/>
  <c r="H35" i="48"/>
  <c r="E35" i="48"/>
  <c r="H34" i="48"/>
  <c r="E34" i="48"/>
  <c r="H33" i="48"/>
  <c r="E33" i="48"/>
  <c r="H32" i="48"/>
  <c r="E32" i="48"/>
  <c r="H31" i="48"/>
  <c r="E31" i="48"/>
  <c r="H30" i="48"/>
  <c r="E30" i="48"/>
  <c r="H29" i="48"/>
  <c r="E29" i="48"/>
  <c r="H28" i="48"/>
  <c r="E28" i="48"/>
  <c r="H27" i="48"/>
  <c r="E27" i="48"/>
  <c r="H26" i="48"/>
  <c r="E26" i="48"/>
  <c r="H25" i="48"/>
  <c r="E25" i="48"/>
  <c r="H24" i="48"/>
  <c r="E24" i="48"/>
  <c r="H23" i="48"/>
  <c r="E23" i="48"/>
  <c r="H22" i="48"/>
  <c r="E22" i="48"/>
  <c r="H21" i="48"/>
  <c r="E21" i="48"/>
  <c r="H20" i="48"/>
  <c r="E20" i="48"/>
  <c r="J13" i="48"/>
  <c r="I13" i="48"/>
  <c r="H13" i="48"/>
  <c r="E13" i="48"/>
  <c r="G11" i="48"/>
  <c r="G14" i="48" s="1"/>
  <c r="F11" i="48"/>
  <c r="F14" i="48" s="1"/>
  <c r="D11" i="48"/>
  <c r="D14" i="48" s="1"/>
  <c r="C11" i="48"/>
  <c r="J10" i="48"/>
  <c r="I10" i="48"/>
  <c r="H10" i="48"/>
  <c r="E10" i="48"/>
  <c r="J9" i="48"/>
  <c r="I9" i="48"/>
  <c r="H9" i="48"/>
  <c r="E9" i="48"/>
  <c r="J8" i="48"/>
  <c r="I8" i="48"/>
  <c r="H8" i="48"/>
  <c r="E8" i="48"/>
  <c r="J7" i="48"/>
  <c r="I7" i="48"/>
  <c r="H7" i="48"/>
  <c r="E7" i="48"/>
  <c r="J6" i="48"/>
  <c r="I6" i="48"/>
  <c r="H6" i="48"/>
  <c r="E6" i="48"/>
  <c r="J5" i="48"/>
  <c r="I5" i="48"/>
  <c r="H5" i="48"/>
  <c r="E5" i="48"/>
  <c r="G42" i="47"/>
  <c r="F42" i="47"/>
  <c r="D42" i="47"/>
  <c r="C42" i="47"/>
  <c r="H41" i="47"/>
  <c r="E41" i="47"/>
  <c r="H40" i="47"/>
  <c r="E40" i="47"/>
  <c r="H39" i="47"/>
  <c r="E39" i="47"/>
  <c r="H38" i="47"/>
  <c r="E38" i="47"/>
  <c r="H37" i="47"/>
  <c r="E37" i="47"/>
  <c r="H36" i="47"/>
  <c r="E36" i="47"/>
  <c r="H35" i="47"/>
  <c r="E35" i="47"/>
  <c r="H34" i="47"/>
  <c r="E34" i="47"/>
  <c r="H33" i="47"/>
  <c r="E33" i="47"/>
  <c r="H32" i="47"/>
  <c r="E32" i="47"/>
  <c r="H31" i="47"/>
  <c r="E31" i="47"/>
  <c r="H30" i="47"/>
  <c r="E30" i="47"/>
  <c r="H29" i="47"/>
  <c r="E29" i="47"/>
  <c r="H28" i="47"/>
  <c r="E28" i="47"/>
  <c r="H27" i="47"/>
  <c r="E27" i="47"/>
  <c r="H26" i="47"/>
  <c r="E26" i="47"/>
  <c r="H25" i="47"/>
  <c r="E25" i="47"/>
  <c r="H24" i="47"/>
  <c r="E24" i="47"/>
  <c r="H23" i="47"/>
  <c r="E23" i="47"/>
  <c r="H22" i="47"/>
  <c r="E22" i="47"/>
  <c r="H21" i="47"/>
  <c r="E21" i="47"/>
  <c r="H20" i="47"/>
  <c r="E20" i="47"/>
  <c r="J13" i="47"/>
  <c r="E13" i="47"/>
  <c r="G11" i="47"/>
  <c r="G14" i="47" s="1"/>
  <c r="F11" i="47"/>
  <c r="J10" i="47"/>
  <c r="I10" i="47"/>
  <c r="H10" i="47"/>
  <c r="E10" i="47"/>
  <c r="J9" i="47"/>
  <c r="I9" i="47"/>
  <c r="H9" i="47"/>
  <c r="E9" i="47"/>
  <c r="J8" i="47"/>
  <c r="I8" i="47"/>
  <c r="H8" i="47"/>
  <c r="E8" i="47"/>
  <c r="J7" i="47"/>
  <c r="I7" i="47"/>
  <c r="H7" i="47"/>
  <c r="E7" i="47"/>
  <c r="J6" i="47"/>
  <c r="I6" i="47"/>
  <c r="H6" i="47"/>
  <c r="E6" i="47"/>
  <c r="J5" i="47"/>
  <c r="I5" i="47"/>
  <c r="H5" i="47"/>
  <c r="E5" i="47"/>
  <c r="G42" i="46"/>
  <c r="F42" i="46"/>
  <c r="D42" i="46"/>
  <c r="C42" i="46"/>
  <c r="H41" i="46"/>
  <c r="E41" i="46"/>
  <c r="H40" i="46"/>
  <c r="E40" i="46"/>
  <c r="H39" i="46"/>
  <c r="E39" i="46"/>
  <c r="H38" i="46"/>
  <c r="E38" i="46"/>
  <c r="H37" i="46"/>
  <c r="E37" i="46"/>
  <c r="H36" i="46"/>
  <c r="E36" i="46"/>
  <c r="H35" i="46"/>
  <c r="E35" i="46"/>
  <c r="H34" i="46"/>
  <c r="E34" i="46"/>
  <c r="H33" i="46"/>
  <c r="E33" i="46"/>
  <c r="H32" i="46"/>
  <c r="E32" i="46"/>
  <c r="H31" i="46"/>
  <c r="E31" i="46"/>
  <c r="H30" i="46"/>
  <c r="E30" i="46"/>
  <c r="H29" i="46"/>
  <c r="E29" i="46"/>
  <c r="H28" i="46"/>
  <c r="E28" i="46"/>
  <c r="H27" i="46"/>
  <c r="E27" i="46"/>
  <c r="H26" i="46"/>
  <c r="E26" i="46"/>
  <c r="H25" i="46"/>
  <c r="E25" i="46"/>
  <c r="H24" i="46"/>
  <c r="E24" i="46"/>
  <c r="H23" i="46"/>
  <c r="E23" i="46"/>
  <c r="H22" i="46"/>
  <c r="E22" i="46"/>
  <c r="H21" i="46"/>
  <c r="E21" i="46"/>
  <c r="H20" i="46"/>
  <c r="E20" i="46"/>
  <c r="J13" i="46"/>
  <c r="I13" i="46"/>
  <c r="H13" i="46"/>
  <c r="E13" i="46"/>
  <c r="G11" i="46"/>
  <c r="G14" i="46" s="1"/>
  <c r="F11" i="46"/>
  <c r="D11" i="46"/>
  <c r="D14" i="46" s="1"/>
  <c r="C11" i="46"/>
  <c r="C14" i="46" s="1"/>
  <c r="J10" i="46"/>
  <c r="I10" i="46"/>
  <c r="H10" i="46"/>
  <c r="E10" i="46"/>
  <c r="J9" i="46"/>
  <c r="I9" i="46"/>
  <c r="H9" i="46"/>
  <c r="E9" i="46"/>
  <c r="J8" i="46"/>
  <c r="I8" i="46"/>
  <c r="H8" i="46"/>
  <c r="E8" i="46"/>
  <c r="J7" i="46"/>
  <c r="I7" i="46"/>
  <c r="H7" i="46"/>
  <c r="E7" i="46"/>
  <c r="J6" i="46"/>
  <c r="I6" i="46"/>
  <c r="H6" i="46"/>
  <c r="E6" i="46"/>
  <c r="J5" i="46"/>
  <c r="I5" i="46"/>
  <c r="H5" i="46"/>
  <c r="E5" i="46"/>
  <c r="G42" i="45"/>
  <c r="F42" i="45"/>
  <c r="D42" i="45"/>
  <c r="C42" i="45"/>
  <c r="H41" i="45"/>
  <c r="E41" i="45"/>
  <c r="H40" i="45"/>
  <c r="E40" i="45"/>
  <c r="H39" i="45"/>
  <c r="E39" i="45"/>
  <c r="H38" i="45"/>
  <c r="E38" i="45"/>
  <c r="H37" i="45"/>
  <c r="E37" i="45"/>
  <c r="H36" i="45"/>
  <c r="E36" i="45"/>
  <c r="H35" i="45"/>
  <c r="E35" i="45"/>
  <c r="H34" i="45"/>
  <c r="E34" i="45"/>
  <c r="H33" i="45"/>
  <c r="E33" i="45"/>
  <c r="H32" i="45"/>
  <c r="E32" i="45"/>
  <c r="H31" i="45"/>
  <c r="E31" i="45"/>
  <c r="H30" i="45"/>
  <c r="E30" i="45"/>
  <c r="H29" i="45"/>
  <c r="E29" i="45"/>
  <c r="H28" i="45"/>
  <c r="E28" i="45"/>
  <c r="H27" i="45"/>
  <c r="E27" i="45"/>
  <c r="H26" i="45"/>
  <c r="E26" i="45"/>
  <c r="H25" i="45"/>
  <c r="E25" i="45"/>
  <c r="H24" i="45"/>
  <c r="E24" i="45"/>
  <c r="H23" i="45"/>
  <c r="E23" i="45"/>
  <c r="H22" i="45"/>
  <c r="E22" i="45"/>
  <c r="H21" i="45"/>
  <c r="E21" i="45"/>
  <c r="H20" i="45"/>
  <c r="E20" i="45"/>
  <c r="J13" i="45"/>
  <c r="I13" i="45"/>
  <c r="H13" i="45"/>
  <c r="E13" i="45"/>
  <c r="G11" i="45"/>
  <c r="G14" i="45" s="1"/>
  <c r="F11" i="45"/>
  <c r="F14" i="45" s="1"/>
  <c r="D11" i="45"/>
  <c r="C11" i="45"/>
  <c r="J10" i="45"/>
  <c r="I10" i="45"/>
  <c r="H10" i="45"/>
  <c r="E10" i="45"/>
  <c r="J9" i="45"/>
  <c r="I9" i="45"/>
  <c r="H9" i="45"/>
  <c r="E9" i="45"/>
  <c r="J8" i="45"/>
  <c r="I8" i="45"/>
  <c r="H8" i="45"/>
  <c r="E8" i="45"/>
  <c r="J7" i="45"/>
  <c r="I7" i="45"/>
  <c r="H7" i="45"/>
  <c r="E7" i="45"/>
  <c r="J6" i="45"/>
  <c r="I6" i="45"/>
  <c r="H6" i="45"/>
  <c r="E6" i="45"/>
  <c r="J5" i="45"/>
  <c r="I5" i="45"/>
  <c r="H5" i="45"/>
  <c r="E5" i="45"/>
  <c r="G42" i="44"/>
  <c r="F42" i="44"/>
  <c r="D42" i="44"/>
  <c r="C42" i="44"/>
  <c r="H41" i="44"/>
  <c r="E41" i="44"/>
  <c r="H40" i="44"/>
  <c r="E40" i="44"/>
  <c r="H39" i="44"/>
  <c r="E39" i="44"/>
  <c r="H38" i="44"/>
  <c r="E38" i="44"/>
  <c r="H37" i="44"/>
  <c r="E37" i="44"/>
  <c r="H36" i="44"/>
  <c r="E36" i="44"/>
  <c r="H35" i="44"/>
  <c r="E35" i="44"/>
  <c r="H34" i="44"/>
  <c r="E34" i="44"/>
  <c r="H33" i="44"/>
  <c r="E33" i="44"/>
  <c r="H32" i="44"/>
  <c r="E32" i="44"/>
  <c r="H31" i="44"/>
  <c r="E31" i="44"/>
  <c r="H30" i="44"/>
  <c r="E30" i="44"/>
  <c r="H29" i="44"/>
  <c r="E29" i="44"/>
  <c r="H28" i="44"/>
  <c r="E28" i="44"/>
  <c r="H27" i="44"/>
  <c r="E27" i="44"/>
  <c r="H26" i="44"/>
  <c r="E26" i="44"/>
  <c r="H25" i="44"/>
  <c r="E25" i="44"/>
  <c r="H24" i="44"/>
  <c r="E24" i="44"/>
  <c r="H23" i="44"/>
  <c r="E23" i="44"/>
  <c r="H22" i="44"/>
  <c r="E22" i="44"/>
  <c r="H21" i="44"/>
  <c r="E21" i="44"/>
  <c r="H20" i="44"/>
  <c r="E20" i="44"/>
  <c r="J13" i="44"/>
  <c r="H13" i="44"/>
  <c r="E13" i="44"/>
  <c r="G11" i="44"/>
  <c r="G14" i="44" s="1"/>
  <c r="F11" i="44"/>
  <c r="D11" i="44"/>
  <c r="C11" i="44"/>
  <c r="J10" i="44"/>
  <c r="I10" i="44"/>
  <c r="H10" i="44"/>
  <c r="E10" i="44"/>
  <c r="J9" i="44"/>
  <c r="I9" i="44"/>
  <c r="H9" i="44"/>
  <c r="E9" i="44"/>
  <c r="J8" i="44"/>
  <c r="I8" i="44"/>
  <c r="H8" i="44"/>
  <c r="E8" i="44"/>
  <c r="J7" i="44"/>
  <c r="I7" i="44"/>
  <c r="H7" i="44"/>
  <c r="E7" i="44"/>
  <c r="J6" i="44"/>
  <c r="I6" i="44"/>
  <c r="H6" i="44"/>
  <c r="E6" i="44"/>
  <c r="J5" i="44"/>
  <c r="I5" i="44"/>
  <c r="H5" i="44"/>
  <c r="E5" i="44"/>
  <c r="G42" i="43"/>
  <c r="F42" i="43"/>
  <c r="D42" i="43"/>
  <c r="C42" i="43"/>
  <c r="H41" i="43"/>
  <c r="E41" i="43"/>
  <c r="H40" i="43"/>
  <c r="E40" i="43"/>
  <c r="H39" i="43"/>
  <c r="E39" i="43"/>
  <c r="H38" i="43"/>
  <c r="E38" i="43"/>
  <c r="H37" i="43"/>
  <c r="E37" i="43"/>
  <c r="H36" i="43"/>
  <c r="E36" i="43"/>
  <c r="H35" i="43"/>
  <c r="E35" i="43"/>
  <c r="H34" i="43"/>
  <c r="E34" i="43"/>
  <c r="H33" i="43"/>
  <c r="E33" i="43"/>
  <c r="H32" i="43"/>
  <c r="E32" i="43"/>
  <c r="H31" i="43"/>
  <c r="E31" i="43"/>
  <c r="H30" i="43"/>
  <c r="E30" i="43"/>
  <c r="H29" i="43"/>
  <c r="E29" i="43"/>
  <c r="H28" i="43"/>
  <c r="E28" i="43"/>
  <c r="H27" i="43"/>
  <c r="E27" i="43"/>
  <c r="H26" i="43"/>
  <c r="E26" i="43"/>
  <c r="H25" i="43"/>
  <c r="E25" i="43"/>
  <c r="H24" i="43"/>
  <c r="E24" i="43"/>
  <c r="H23" i="43"/>
  <c r="E23" i="43"/>
  <c r="H22" i="43"/>
  <c r="E22" i="43"/>
  <c r="H21" i="43"/>
  <c r="E21" i="43"/>
  <c r="H20" i="43"/>
  <c r="E20" i="43"/>
  <c r="J13" i="43"/>
  <c r="I13" i="43"/>
  <c r="H13" i="43"/>
  <c r="E13" i="43"/>
  <c r="G11" i="43"/>
  <c r="G14" i="43" s="1"/>
  <c r="F11" i="43"/>
  <c r="F14" i="43" s="1"/>
  <c r="D11" i="43"/>
  <c r="D14" i="43" s="1"/>
  <c r="C11" i="43"/>
  <c r="C14" i="43" s="1"/>
  <c r="J10" i="43"/>
  <c r="I10" i="43"/>
  <c r="H10" i="43"/>
  <c r="E10" i="43"/>
  <c r="J9" i="43"/>
  <c r="I9" i="43"/>
  <c r="H9" i="43"/>
  <c r="E9" i="43"/>
  <c r="J8" i="43"/>
  <c r="I8" i="43"/>
  <c r="H8" i="43"/>
  <c r="E8" i="43"/>
  <c r="J7" i="43"/>
  <c r="I7" i="43"/>
  <c r="H7" i="43"/>
  <c r="E7" i="43"/>
  <c r="J6" i="43"/>
  <c r="I6" i="43"/>
  <c r="H6" i="43"/>
  <c r="E6" i="43"/>
  <c r="J5" i="43"/>
  <c r="I5" i="43"/>
  <c r="H5" i="43"/>
  <c r="E5" i="43"/>
  <c r="G42" i="42"/>
  <c r="F42" i="42"/>
  <c r="D42" i="42"/>
  <c r="C42" i="42"/>
  <c r="E42" i="42" s="1"/>
  <c r="H41" i="42"/>
  <c r="E41" i="42"/>
  <c r="H40" i="42"/>
  <c r="E40" i="42"/>
  <c r="H39" i="42"/>
  <c r="E39" i="42"/>
  <c r="H38" i="42"/>
  <c r="E38" i="42"/>
  <c r="H37" i="42"/>
  <c r="E37" i="42"/>
  <c r="H36" i="42"/>
  <c r="E36" i="42"/>
  <c r="H35" i="42"/>
  <c r="E35" i="42"/>
  <c r="H34" i="42"/>
  <c r="E34" i="42"/>
  <c r="H33" i="42"/>
  <c r="E33" i="42"/>
  <c r="H32" i="42"/>
  <c r="E32" i="42"/>
  <c r="H31" i="42"/>
  <c r="E31" i="42"/>
  <c r="H30" i="42"/>
  <c r="E30" i="42"/>
  <c r="H29" i="42"/>
  <c r="E29" i="42"/>
  <c r="H28" i="42"/>
  <c r="E28" i="42"/>
  <c r="H27" i="42"/>
  <c r="E27" i="42"/>
  <c r="H26" i="42"/>
  <c r="E26" i="42"/>
  <c r="H25" i="42"/>
  <c r="E25" i="42"/>
  <c r="H24" i="42"/>
  <c r="E24" i="42"/>
  <c r="H23" i="42"/>
  <c r="E23" i="42"/>
  <c r="H22" i="42"/>
  <c r="E22" i="42"/>
  <c r="H21" i="42"/>
  <c r="E21" i="42"/>
  <c r="H20" i="42"/>
  <c r="E20" i="42"/>
  <c r="J13" i="42"/>
  <c r="I13" i="42"/>
  <c r="H13" i="42"/>
  <c r="E13" i="42"/>
  <c r="G11" i="42"/>
  <c r="G14" i="42" s="1"/>
  <c r="F11" i="42"/>
  <c r="F14" i="42" s="1"/>
  <c r="D11" i="42"/>
  <c r="C11" i="42"/>
  <c r="C14" i="42" s="1"/>
  <c r="J10" i="42"/>
  <c r="I10" i="42"/>
  <c r="H10" i="42"/>
  <c r="E10" i="42"/>
  <c r="J9" i="42"/>
  <c r="I9" i="42"/>
  <c r="H9" i="42"/>
  <c r="E9" i="42"/>
  <c r="J8" i="42"/>
  <c r="I8" i="42"/>
  <c r="H8" i="42"/>
  <c r="E8" i="42"/>
  <c r="J7" i="42"/>
  <c r="I7" i="42"/>
  <c r="H7" i="42"/>
  <c r="E7" i="42"/>
  <c r="J6" i="42"/>
  <c r="K6" i="42" s="1"/>
  <c r="I6" i="42"/>
  <c r="H6" i="42"/>
  <c r="E6" i="42"/>
  <c r="J5" i="42"/>
  <c r="I5" i="42"/>
  <c r="H5" i="42"/>
  <c r="E5" i="42"/>
  <c r="G42" i="41"/>
  <c r="F42" i="41"/>
  <c r="D42" i="41"/>
  <c r="C42" i="41"/>
  <c r="H41" i="41"/>
  <c r="E41" i="41"/>
  <c r="H40" i="41"/>
  <c r="E40" i="41"/>
  <c r="H39" i="41"/>
  <c r="E39" i="41"/>
  <c r="H38" i="41"/>
  <c r="E38" i="41"/>
  <c r="H37" i="41"/>
  <c r="E37" i="41"/>
  <c r="H36" i="41"/>
  <c r="E36" i="41"/>
  <c r="H35" i="41"/>
  <c r="E35" i="41"/>
  <c r="H34" i="41"/>
  <c r="E34" i="41"/>
  <c r="H33" i="41"/>
  <c r="E33" i="41"/>
  <c r="H32" i="41"/>
  <c r="E32" i="41"/>
  <c r="H31" i="41"/>
  <c r="E31" i="41"/>
  <c r="H30" i="41"/>
  <c r="E30" i="41"/>
  <c r="H29" i="41"/>
  <c r="E29" i="41"/>
  <c r="H28" i="41"/>
  <c r="E28" i="41"/>
  <c r="H27" i="41"/>
  <c r="E27" i="41"/>
  <c r="H26" i="41"/>
  <c r="E26" i="41"/>
  <c r="H25" i="41"/>
  <c r="E25" i="41"/>
  <c r="H24" i="41"/>
  <c r="E24" i="41"/>
  <c r="H23" i="41"/>
  <c r="E23" i="41"/>
  <c r="H22" i="41"/>
  <c r="E22" i="41"/>
  <c r="H21" i="41"/>
  <c r="E21" i="41"/>
  <c r="H20" i="41"/>
  <c r="E20" i="41"/>
  <c r="J13" i="41"/>
  <c r="H13" i="41"/>
  <c r="E13" i="41"/>
  <c r="G11" i="41"/>
  <c r="F11" i="41"/>
  <c r="F14" i="41" s="1"/>
  <c r="D11" i="41"/>
  <c r="D14" i="41" s="1"/>
  <c r="C11" i="41"/>
  <c r="J10" i="41"/>
  <c r="I10" i="41"/>
  <c r="H10" i="41"/>
  <c r="E10" i="41"/>
  <c r="J9" i="41"/>
  <c r="I9" i="41"/>
  <c r="H9" i="41"/>
  <c r="E9" i="41"/>
  <c r="J8" i="41"/>
  <c r="I8" i="41"/>
  <c r="H8" i="41"/>
  <c r="E8" i="41"/>
  <c r="J7" i="41"/>
  <c r="I7" i="41"/>
  <c r="H7" i="41"/>
  <c r="E7" i="41"/>
  <c r="J6" i="41"/>
  <c r="I6" i="41"/>
  <c r="H6" i="41"/>
  <c r="E6" i="41"/>
  <c r="J5" i="41"/>
  <c r="I5" i="41"/>
  <c r="H5" i="41"/>
  <c r="E5" i="41"/>
  <c r="C11" i="38"/>
  <c r="C14" i="38" s="1"/>
  <c r="D11" i="38"/>
  <c r="D14" i="38" s="1"/>
  <c r="E42" i="43" l="1"/>
  <c r="K10" i="51"/>
  <c r="E42" i="51"/>
  <c r="J11" i="52"/>
  <c r="K13" i="54"/>
  <c r="K10" i="55"/>
  <c r="H42" i="51"/>
  <c r="K7" i="52"/>
  <c r="K13" i="55"/>
  <c r="H42" i="55"/>
  <c r="E42" i="57"/>
  <c r="H42" i="58"/>
  <c r="I14" i="60"/>
  <c r="E42" i="54"/>
  <c r="K6" i="57"/>
  <c r="K11" i="60"/>
  <c r="K14" i="60"/>
  <c r="I14" i="61"/>
  <c r="K14" i="61" s="1"/>
  <c r="H14" i="61"/>
  <c r="H14" i="59"/>
  <c r="E11" i="57"/>
  <c r="J11" i="56"/>
  <c r="H11" i="56"/>
  <c r="H42" i="56"/>
  <c r="K8" i="58"/>
  <c r="K7" i="58"/>
  <c r="K6" i="58"/>
  <c r="K9" i="58"/>
  <c r="K5" i="58"/>
  <c r="K13" i="57"/>
  <c r="H11" i="57"/>
  <c r="K10" i="57"/>
  <c r="I11" i="57"/>
  <c r="K8" i="57"/>
  <c r="D14" i="57"/>
  <c r="J14" i="57" s="1"/>
  <c r="K7" i="57"/>
  <c r="K9" i="57"/>
  <c r="K5" i="57"/>
  <c r="E42" i="56"/>
  <c r="I11" i="56"/>
  <c r="D14" i="56"/>
  <c r="J14" i="56" s="1"/>
  <c r="J14" i="58"/>
  <c r="E14" i="58"/>
  <c r="J11" i="58"/>
  <c r="K11" i="58" s="1"/>
  <c r="E11" i="58"/>
  <c r="H11" i="58"/>
  <c r="F14" i="58"/>
  <c r="H14" i="57"/>
  <c r="J11" i="57"/>
  <c r="C14" i="57"/>
  <c r="E11" i="56"/>
  <c r="H14" i="56"/>
  <c r="C14" i="56"/>
  <c r="E14" i="56" s="1"/>
  <c r="E11" i="53"/>
  <c r="K9" i="54"/>
  <c r="E42" i="52"/>
  <c r="E42" i="53"/>
  <c r="H42" i="49"/>
  <c r="J11" i="50"/>
  <c r="I11" i="55"/>
  <c r="E11" i="54"/>
  <c r="K5" i="55"/>
  <c r="K8" i="55"/>
  <c r="K7" i="55"/>
  <c r="K6" i="55"/>
  <c r="K9" i="55"/>
  <c r="K5" i="54"/>
  <c r="K8" i="54"/>
  <c r="H11" i="54"/>
  <c r="G14" i="54"/>
  <c r="J14" i="54" s="1"/>
  <c r="I11" i="54"/>
  <c r="K6" i="54"/>
  <c r="K7" i="54"/>
  <c r="K10" i="54"/>
  <c r="J11" i="53"/>
  <c r="C14" i="53"/>
  <c r="I14" i="53" s="1"/>
  <c r="J14" i="55"/>
  <c r="E11" i="55"/>
  <c r="C14" i="55"/>
  <c r="E14" i="55" s="1"/>
  <c r="J11" i="55"/>
  <c r="K11" i="55" s="1"/>
  <c r="H11" i="55"/>
  <c r="J11" i="54"/>
  <c r="C14" i="54"/>
  <c r="E14" i="54" s="1"/>
  <c r="H11" i="53"/>
  <c r="I11" i="53"/>
  <c r="G14" i="53"/>
  <c r="J14" i="53" s="1"/>
  <c r="K5" i="45"/>
  <c r="K9" i="46"/>
  <c r="E14" i="46"/>
  <c r="K13" i="46"/>
  <c r="H42" i="46"/>
  <c r="K6" i="48"/>
  <c r="K7" i="49"/>
  <c r="K10" i="49"/>
  <c r="E42" i="49"/>
  <c r="E14" i="51"/>
  <c r="K8" i="52"/>
  <c r="K10" i="52"/>
  <c r="H42" i="44"/>
  <c r="E42" i="45"/>
  <c r="H14" i="48"/>
  <c r="K6" i="49"/>
  <c r="K13" i="49"/>
  <c r="E14" i="52"/>
  <c r="J11" i="44"/>
  <c r="K10" i="46"/>
  <c r="H42" i="47"/>
  <c r="K5" i="49"/>
  <c r="H42" i="50"/>
  <c r="K7" i="51"/>
  <c r="E42" i="50"/>
  <c r="K13" i="52"/>
  <c r="G14" i="52"/>
  <c r="J14" i="52" s="1"/>
  <c r="K5" i="52"/>
  <c r="E11" i="52"/>
  <c r="K13" i="51"/>
  <c r="K8" i="51"/>
  <c r="H11" i="51"/>
  <c r="G14" i="51"/>
  <c r="J14" i="51" s="1"/>
  <c r="K6" i="51"/>
  <c r="K9" i="51"/>
  <c r="K5" i="51"/>
  <c r="E11" i="51"/>
  <c r="I11" i="50"/>
  <c r="C14" i="50"/>
  <c r="E14" i="50" s="1"/>
  <c r="I14" i="52"/>
  <c r="I11" i="52"/>
  <c r="H11" i="52"/>
  <c r="I14" i="51"/>
  <c r="I11" i="51"/>
  <c r="J11" i="51"/>
  <c r="H11" i="50"/>
  <c r="E11" i="50"/>
  <c r="G14" i="50"/>
  <c r="J14" i="50" s="1"/>
  <c r="K7" i="46"/>
  <c r="K8" i="49"/>
  <c r="H11" i="49"/>
  <c r="K13" i="43"/>
  <c r="K13" i="48"/>
  <c r="J11" i="47"/>
  <c r="H11" i="47"/>
  <c r="F14" i="47"/>
  <c r="H14" i="47" s="1"/>
  <c r="J14" i="49"/>
  <c r="K9" i="49"/>
  <c r="H42" i="48"/>
  <c r="E42" i="48"/>
  <c r="I11" i="48"/>
  <c r="K5" i="48"/>
  <c r="K8" i="48"/>
  <c r="K7" i="48"/>
  <c r="K9" i="48"/>
  <c r="K10" i="48"/>
  <c r="E42" i="47"/>
  <c r="J14" i="47"/>
  <c r="E14" i="47"/>
  <c r="J11" i="49"/>
  <c r="K11" i="49" s="1"/>
  <c r="H14" i="49"/>
  <c r="E11" i="49"/>
  <c r="C14" i="49"/>
  <c r="E14" i="49" s="1"/>
  <c r="J14" i="48"/>
  <c r="H11" i="48"/>
  <c r="E11" i="48"/>
  <c r="C14" i="48"/>
  <c r="E14" i="48" s="1"/>
  <c r="J11" i="48"/>
  <c r="I11" i="47"/>
  <c r="E11" i="47"/>
  <c r="K7" i="42"/>
  <c r="J11" i="43"/>
  <c r="H11" i="44"/>
  <c r="H11" i="41"/>
  <c r="J11" i="41"/>
  <c r="E11" i="42"/>
  <c r="K13" i="42"/>
  <c r="E11" i="41"/>
  <c r="H42" i="41"/>
  <c r="E42" i="44"/>
  <c r="E42" i="46"/>
  <c r="K6" i="46"/>
  <c r="K5" i="46"/>
  <c r="K8" i="46"/>
  <c r="E11" i="46"/>
  <c r="I11" i="46"/>
  <c r="J14" i="46"/>
  <c r="H42" i="45"/>
  <c r="I11" i="45"/>
  <c r="K13" i="45"/>
  <c r="K10" i="45"/>
  <c r="C14" i="45"/>
  <c r="I14" i="45" s="1"/>
  <c r="K8" i="45"/>
  <c r="H11" i="45"/>
  <c r="K6" i="45"/>
  <c r="K9" i="45"/>
  <c r="E11" i="45"/>
  <c r="K7" i="45"/>
  <c r="F14" i="44"/>
  <c r="H14" i="44" s="1"/>
  <c r="I11" i="44"/>
  <c r="C14" i="44"/>
  <c r="D14" i="44"/>
  <c r="J14" i="44" s="1"/>
  <c r="J11" i="46"/>
  <c r="H11" i="46"/>
  <c r="F14" i="46"/>
  <c r="H14" i="45"/>
  <c r="D14" i="45"/>
  <c r="J14" i="45" s="1"/>
  <c r="J11" i="45"/>
  <c r="E11" i="44"/>
  <c r="K5" i="43"/>
  <c r="K8" i="43"/>
  <c r="I14" i="43"/>
  <c r="E42" i="41"/>
  <c r="H42" i="43"/>
  <c r="J14" i="43"/>
  <c r="E14" i="43"/>
  <c r="H11" i="43"/>
  <c r="K10" i="43"/>
  <c r="K6" i="43"/>
  <c r="K9" i="43"/>
  <c r="K7" i="43"/>
  <c r="H42" i="42"/>
  <c r="K8" i="42"/>
  <c r="K10" i="42"/>
  <c r="K9" i="42"/>
  <c r="K5" i="42"/>
  <c r="D14" i="42"/>
  <c r="J14" i="42" s="1"/>
  <c r="G14" i="41"/>
  <c r="H14" i="41" s="1"/>
  <c r="C14" i="41"/>
  <c r="E14" i="41" s="1"/>
  <c r="I11" i="43"/>
  <c r="H14" i="43"/>
  <c r="E11" i="43"/>
  <c r="I14" i="42"/>
  <c r="H14" i="42"/>
  <c r="H11" i="42"/>
  <c r="I11" i="42"/>
  <c r="J11" i="42"/>
  <c r="I11" i="41"/>
  <c r="G42" i="40"/>
  <c r="F42" i="40"/>
  <c r="D42" i="40"/>
  <c r="C42" i="40"/>
  <c r="H41" i="40"/>
  <c r="E41" i="40"/>
  <c r="H40" i="40"/>
  <c r="E40" i="40"/>
  <c r="H39" i="40"/>
  <c r="E39" i="40"/>
  <c r="H38" i="40"/>
  <c r="E38" i="40"/>
  <c r="H37" i="40"/>
  <c r="E37" i="40"/>
  <c r="H36" i="40"/>
  <c r="E36" i="40"/>
  <c r="H35" i="40"/>
  <c r="E35" i="40"/>
  <c r="H34" i="40"/>
  <c r="E34" i="40"/>
  <c r="H33" i="40"/>
  <c r="E33" i="40"/>
  <c r="H32" i="40"/>
  <c r="E32" i="40"/>
  <c r="H31" i="40"/>
  <c r="E31" i="40"/>
  <c r="H30" i="40"/>
  <c r="E30" i="40"/>
  <c r="H29" i="40"/>
  <c r="E29" i="40"/>
  <c r="H28" i="40"/>
  <c r="E28" i="40"/>
  <c r="H27" i="40"/>
  <c r="E27" i="40"/>
  <c r="H26" i="40"/>
  <c r="E26" i="40"/>
  <c r="H25" i="40"/>
  <c r="E25" i="40"/>
  <c r="H24" i="40"/>
  <c r="E24" i="40"/>
  <c r="H23" i="40"/>
  <c r="E23" i="40"/>
  <c r="H22" i="40"/>
  <c r="E22" i="40"/>
  <c r="H21" i="40"/>
  <c r="E21" i="40"/>
  <c r="H20" i="40"/>
  <c r="E20" i="40"/>
  <c r="J13" i="40"/>
  <c r="I13" i="40"/>
  <c r="H13" i="40"/>
  <c r="E13" i="40"/>
  <c r="G11" i="40"/>
  <c r="G14" i="40" s="1"/>
  <c r="F11" i="40"/>
  <c r="F14" i="40" s="1"/>
  <c r="D11" i="40"/>
  <c r="D14" i="40" s="1"/>
  <c r="C11" i="40"/>
  <c r="J10" i="40"/>
  <c r="I10" i="40"/>
  <c r="H10" i="40"/>
  <c r="E10" i="40"/>
  <c r="J9" i="40"/>
  <c r="I9" i="40"/>
  <c r="H9" i="40"/>
  <c r="E9" i="40"/>
  <c r="J8" i="40"/>
  <c r="I8" i="40"/>
  <c r="H8" i="40"/>
  <c r="E8" i="40"/>
  <c r="J7" i="40"/>
  <c r="I7" i="40"/>
  <c r="H7" i="40"/>
  <c r="E7" i="40"/>
  <c r="J6" i="40"/>
  <c r="I6" i="40"/>
  <c r="H6" i="40"/>
  <c r="E6" i="40"/>
  <c r="J5" i="40"/>
  <c r="I5" i="40"/>
  <c r="H5" i="40"/>
  <c r="E5" i="40"/>
  <c r="G42" i="39"/>
  <c r="F42" i="39"/>
  <c r="D42" i="39"/>
  <c r="C42" i="39"/>
  <c r="H41" i="39"/>
  <c r="E41" i="39"/>
  <c r="H40" i="39"/>
  <c r="E40" i="39"/>
  <c r="H39" i="39"/>
  <c r="E39" i="39"/>
  <c r="H38" i="39"/>
  <c r="E38" i="39"/>
  <c r="H37" i="39"/>
  <c r="E37" i="39"/>
  <c r="H36" i="39"/>
  <c r="E36" i="39"/>
  <c r="H35" i="39"/>
  <c r="E35" i="39"/>
  <c r="H34" i="39"/>
  <c r="E34" i="39"/>
  <c r="H33" i="39"/>
  <c r="E33" i="39"/>
  <c r="H32" i="39"/>
  <c r="E32" i="39"/>
  <c r="H31" i="39"/>
  <c r="E31" i="39"/>
  <c r="H30" i="39"/>
  <c r="E30" i="39"/>
  <c r="H29" i="39"/>
  <c r="E29" i="39"/>
  <c r="H28" i="39"/>
  <c r="E28" i="39"/>
  <c r="H27" i="39"/>
  <c r="E27" i="39"/>
  <c r="H26" i="39"/>
  <c r="E26" i="39"/>
  <c r="H25" i="39"/>
  <c r="E25" i="39"/>
  <c r="H24" i="39"/>
  <c r="E24" i="39"/>
  <c r="H23" i="39"/>
  <c r="E23" i="39"/>
  <c r="H22" i="39"/>
  <c r="E22" i="39"/>
  <c r="H21" i="39"/>
  <c r="E21" i="39"/>
  <c r="H20" i="39"/>
  <c r="E20" i="39"/>
  <c r="J13" i="39"/>
  <c r="K13" i="39" s="1"/>
  <c r="I13" i="39"/>
  <c r="H13" i="39"/>
  <c r="E13" i="39"/>
  <c r="G11" i="39"/>
  <c r="G14" i="39" s="1"/>
  <c r="F11" i="39"/>
  <c r="F14" i="39" s="1"/>
  <c r="D11" i="39"/>
  <c r="D14" i="39" s="1"/>
  <c r="C11" i="39"/>
  <c r="C14" i="39" s="1"/>
  <c r="J10" i="39"/>
  <c r="I10" i="39"/>
  <c r="H10" i="39"/>
  <c r="E10" i="39"/>
  <c r="J9" i="39"/>
  <c r="I9" i="39"/>
  <c r="H9" i="39"/>
  <c r="E9" i="39"/>
  <c r="J8" i="39"/>
  <c r="K8" i="39" s="1"/>
  <c r="I8" i="39"/>
  <c r="H8" i="39"/>
  <c r="E8" i="39"/>
  <c r="J7" i="39"/>
  <c r="I7" i="39"/>
  <c r="H7" i="39"/>
  <c r="E7" i="39"/>
  <c r="J6" i="39"/>
  <c r="K6" i="39" s="1"/>
  <c r="I6" i="39"/>
  <c r="H6" i="39"/>
  <c r="E6" i="39"/>
  <c r="J5" i="39"/>
  <c r="I5" i="39"/>
  <c r="H5" i="39"/>
  <c r="E5" i="39"/>
  <c r="G42" i="38"/>
  <c r="F42" i="38"/>
  <c r="D42" i="38"/>
  <c r="C42" i="38"/>
  <c r="H41" i="38"/>
  <c r="E41" i="38"/>
  <c r="H40" i="38"/>
  <c r="E40" i="38"/>
  <c r="H39" i="38"/>
  <c r="E39" i="38"/>
  <c r="H38" i="38"/>
  <c r="E38" i="38"/>
  <c r="H37" i="38"/>
  <c r="E37" i="38"/>
  <c r="H36" i="38"/>
  <c r="E36" i="38"/>
  <c r="H35" i="38"/>
  <c r="E35" i="38"/>
  <c r="H34" i="38"/>
  <c r="E34" i="38"/>
  <c r="H33" i="38"/>
  <c r="E33" i="38"/>
  <c r="H32" i="38"/>
  <c r="E32" i="38"/>
  <c r="H31" i="38"/>
  <c r="E31" i="38"/>
  <c r="H30" i="38"/>
  <c r="E30" i="38"/>
  <c r="H29" i="38"/>
  <c r="E29" i="38"/>
  <c r="H28" i="38"/>
  <c r="E28" i="38"/>
  <c r="H27" i="38"/>
  <c r="E27" i="38"/>
  <c r="H26" i="38"/>
  <c r="E26" i="38"/>
  <c r="H25" i="38"/>
  <c r="E25" i="38"/>
  <c r="H24" i="38"/>
  <c r="E24" i="38"/>
  <c r="H23" i="38"/>
  <c r="E23" i="38"/>
  <c r="H22" i="38"/>
  <c r="E22" i="38"/>
  <c r="H21" i="38"/>
  <c r="E21" i="38"/>
  <c r="H20" i="38"/>
  <c r="E20" i="38"/>
  <c r="J13" i="38"/>
  <c r="H13" i="38"/>
  <c r="E13" i="38"/>
  <c r="G11" i="38"/>
  <c r="J11" i="38" s="1"/>
  <c r="F11" i="38"/>
  <c r="F14" i="38" s="1"/>
  <c r="E11" i="38"/>
  <c r="J10" i="38"/>
  <c r="I10" i="38"/>
  <c r="H10" i="38"/>
  <c r="E10" i="38"/>
  <c r="J9" i="38"/>
  <c r="I9" i="38"/>
  <c r="H9" i="38"/>
  <c r="E9" i="38"/>
  <c r="J8" i="38"/>
  <c r="I8" i="38"/>
  <c r="H8" i="38"/>
  <c r="E8" i="38"/>
  <c r="J7" i="38"/>
  <c r="I7" i="38"/>
  <c r="H7" i="38"/>
  <c r="E7" i="38"/>
  <c r="J6" i="38"/>
  <c r="I6" i="38"/>
  <c r="H6" i="38"/>
  <c r="E6" i="38"/>
  <c r="J5" i="38"/>
  <c r="I5" i="38"/>
  <c r="H5" i="38"/>
  <c r="E5" i="38"/>
  <c r="H41" i="35"/>
  <c r="H40" i="35"/>
  <c r="H39" i="35"/>
  <c r="H38" i="35"/>
  <c r="H37" i="35"/>
  <c r="H36" i="35"/>
  <c r="H35" i="35"/>
  <c r="H34" i="35"/>
  <c r="H33" i="35"/>
  <c r="H32" i="35"/>
  <c r="H31" i="35"/>
  <c r="H30" i="35"/>
  <c r="H29" i="35"/>
  <c r="H28" i="35"/>
  <c r="H27" i="35"/>
  <c r="H26" i="35"/>
  <c r="H25" i="35"/>
  <c r="H24" i="35"/>
  <c r="H23" i="35"/>
  <c r="H22" i="35"/>
  <c r="H21" i="35"/>
  <c r="H20" i="35"/>
  <c r="G42" i="35"/>
  <c r="F42" i="35"/>
  <c r="D42" i="35"/>
  <c r="C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J13" i="35"/>
  <c r="I13" i="35"/>
  <c r="J10" i="35"/>
  <c r="I10" i="35"/>
  <c r="J9" i="35"/>
  <c r="I9" i="35"/>
  <c r="J8" i="35"/>
  <c r="I8" i="35"/>
  <c r="J7" i="35"/>
  <c r="I7" i="35"/>
  <c r="J6" i="35"/>
  <c r="I6" i="35"/>
  <c r="J5" i="35"/>
  <c r="I5" i="35"/>
  <c r="H13" i="35"/>
  <c r="H10" i="35"/>
  <c r="H9" i="35"/>
  <c r="H8" i="35"/>
  <c r="H7" i="35"/>
  <c r="H6" i="35"/>
  <c r="H5" i="35"/>
  <c r="G11" i="35"/>
  <c r="G14" i="35" s="1"/>
  <c r="F11" i="35"/>
  <c r="F14" i="35" s="1"/>
  <c r="E13" i="35"/>
  <c r="E10" i="35"/>
  <c r="E9" i="35"/>
  <c r="E8" i="35"/>
  <c r="E7" i="35"/>
  <c r="E6" i="35"/>
  <c r="E5" i="35"/>
  <c r="D11" i="35"/>
  <c r="D14" i="35" s="1"/>
  <c r="C11" i="35"/>
  <c r="C14" i="35" s="1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G42" i="36"/>
  <c r="F42" i="36"/>
  <c r="E41" i="36"/>
  <c r="E40" i="36"/>
  <c r="E39" i="36"/>
  <c r="E38" i="36"/>
  <c r="E37" i="36"/>
  <c r="E36" i="36"/>
  <c r="E35" i="36"/>
  <c r="E34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D42" i="36"/>
  <c r="C42" i="36"/>
  <c r="J13" i="36"/>
  <c r="K13" i="36" s="1"/>
  <c r="I13" i="36"/>
  <c r="J10" i="36"/>
  <c r="I10" i="36"/>
  <c r="J9" i="36"/>
  <c r="I9" i="36"/>
  <c r="J8" i="36"/>
  <c r="K8" i="36" s="1"/>
  <c r="I8" i="36"/>
  <c r="J7" i="36"/>
  <c r="I7" i="36"/>
  <c r="J6" i="36"/>
  <c r="K6" i="36" s="1"/>
  <c r="I6" i="36"/>
  <c r="J5" i="36"/>
  <c r="I5" i="36"/>
  <c r="H13" i="36"/>
  <c r="H10" i="36"/>
  <c r="H9" i="36"/>
  <c r="H8" i="36"/>
  <c r="H7" i="36"/>
  <c r="H6" i="36"/>
  <c r="H5" i="36"/>
  <c r="G11" i="36"/>
  <c r="F11" i="36"/>
  <c r="F14" i="36" s="1"/>
  <c r="E13" i="36"/>
  <c r="E10" i="36"/>
  <c r="E9" i="36"/>
  <c r="E8" i="36"/>
  <c r="E7" i="36"/>
  <c r="E6" i="36"/>
  <c r="E5" i="36"/>
  <c r="D11" i="36"/>
  <c r="C11" i="36"/>
  <c r="C14" i="36" s="1"/>
  <c r="H41" i="37"/>
  <c r="H40" i="37"/>
  <c r="H39" i="37"/>
  <c r="H38" i="37"/>
  <c r="H37" i="37"/>
  <c r="H36" i="37"/>
  <c r="H35" i="37"/>
  <c r="H34" i="37"/>
  <c r="H33" i="37"/>
  <c r="H32" i="37"/>
  <c r="H31" i="37"/>
  <c r="H30" i="37"/>
  <c r="H29" i="37"/>
  <c r="H28" i="37"/>
  <c r="H27" i="37"/>
  <c r="H26" i="37"/>
  <c r="H25" i="37"/>
  <c r="H24" i="37"/>
  <c r="H23" i="37"/>
  <c r="H22" i="37"/>
  <c r="H21" i="37"/>
  <c r="H20" i="37"/>
  <c r="G42" i="37"/>
  <c r="F42" i="37"/>
  <c r="E41" i="37"/>
  <c r="E40" i="37"/>
  <c r="E39" i="37"/>
  <c r="E38" i="37"/>
  <c r="E37" i="37"/>
  <c r="E36" i="37"/>
  <c r="E35" i="37"/>
  <c r="E34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D42" i="37"/>
  <c r="C42" i="37"/>
  <c r="J13" i="37"/>
  <c r="J10" i="37"/>
  <c r="I10" i="37"/>
  <c r="J9" i="37"/>
  <c r="I9" i="37"/>
  <c r="J8" i="37"/>
  <c r="I8" i="37"/>
  <c r="J7" i="37"/>
  <c r="I7" i="37"/>
  <c r="J6" i="37"/>
  <c r="I6" i="37"/>
  <c r="J5" i="37"/>
  <c r="I5" i="37"/>
  <c r="G11" i="37"/>
  <c r="G14" i="37" s="1"/>
  <c r="F11" i="37"/>
  <c r="F14" i="37" s="1"/>
  <c r="D11" i="37"/>
  <c r="C11" i="37"/>
  <c r="C14" i="37" s="1"/>
  <c r="H13" i="37"/>
  <c r="H10" i="37"/>
  <c r="H9" i="37"/>
  <c r="H8" i="37"/>
  <c r="H7" i="37"/>
  <c r="H6" i="37"/>
  <c r="H5" i="37"/>
  <c r="E13" i="37"/>
  <c r="E10" i="37"/>
  <c r="E9" i="37"/>
  <c r="E8" i="37"/>
  <c r="E7" i="37"/>
  <c r="E6" i="37"/>
  <c r="E5" i="37"/>
  <c r="K11" i="51" l="1"/>
  <c r="H14" i="51"/>
  <c r="J11" i="37"/>
  <c r="K11" i="52"/>
  <c r="E14" i="57"/>
  <c r="K11" i="57"/>
  <c r="I14" i="58"/>
  <c r="K14" i="58" s="1"/>
  <c r="H14" i="58"/>
  <c r="I14" i="57"/>
  <c r="K14" i="57" s="1"/>
  <c r="I14" i="56"/>
  <c r="H11" i="37"/>
  <c r="H14" i="53"/>
  <c r="I14" i="55"/>
  <c r="K14" i="55" s="1"/>
  <c r="H14" i="54"/>
  <c r="K11" i="54"/>
  <c r="E14" i="53"/>
  <c r="I14" i="54"/>
  <c r="K14" i="54" s="1"/>
  <c r="K10" i="36"/>
  <c r="K6" i="35"/>
  <c r="K11" i="48"/>
  <c r="I14" i="50"/>
  <c r="H14" i="52"/>
  <c r="K14" i="52"/>
  <c r="K14" i="51"/>
  <c r="H14" i="50"/>
  <c r="K9" i="36"/>
  <c r="K5" i="40"/>
  <c r="K11" i="45"/>
  <c r="K10" i="35"/>
  <c r="E42" i="38"/>
  <c r="I14" i="47"/>
  <c r="I14" i="49"/>
  <c r="K14" i="49" s="1"/>
  <c r="I14" i="48"/>
  <c r="K14" i="48" s="1"/>
  <c r="E11" i="36"/>
  <c r="J14" i="35"/>
  <c r="J14" i="41"/>
  <c r="K14" i="43"/>
  <c r="E11" i="37"/>
  <c r="H11" i="36"/>
  <c r="D14" i="37"/>
  <c r="E14" i="37" s="1"/>
  <c r="E42" i="37"/>
  <c r="I11" i="37"/>
  <c r="E42" i="36"/>
  <c r="H42" i="36"/>
  <c r="E14" i="35"/>
  <c r="K8" i="35"/>
  <c r="K13" i="35"/>
  <c r="E42" i="35"/>
  <c r="H42" i="38"/>
  <c r="K6" i="40"/>
  <c r="K9" i="40"/>
  <c r="H42" i="40"/>
  <c r="H42" i="37"/>
  <c r="K11" i="43"/>
  <c r="K11" i="46"/>
  <c r="I14" i="44"/>
  <c r="E14" i="44"/>
  <c r="I14" i="46"/>
  <c r="K14" i="46" s="1"/>
  <c r="H14" i="46"/>
  <c r="E14" i="45"/>
  <c r="K14" i="45"/>
  <c r="H14" i="35"/>
  <c r="I14" i="35"/>
  <c r="I14" i="37"/>
  <c r="H14" i="37"/>
  <c r="I14" i="36"/>
  <c r="K7" i="36"/>
  <c r="D14" i="36"/>
  <c r="E14" i="36" s="1"/>
  <c r="I11" i="36"/>
  <c r="J11" i="35"/>
  <c r="J11" i="36"/>
  <c r="E11" i="35"/>
  <c r="H11" i="35"/>
  <c r="K9" i="35"/>
  <c r="K7" i="40"/>
  <c r="K11" i="42"/>
  <c r="K7" i="35"/>
  <c r="K5" i="36"/>
  <c r="I11" i="35"/>
  <c r="H42" i="35"/>
  <c r="G14" i="36"/>
  <c r="K5" i="35"/>
  <c r="E14" i="42"/>
  <c r="K14" i="42"/>
  <c r="I14" i="41"/>
  <c r="K13" i="40"/>
  <c r="E42" i="40"/>
  <c r="J14" i="40"/>
  <c r="I11" i="40"/>
  <c r="K10" i="40"/>
  <c r="K8" i="40"/>
  <c r="H42" i="39"/>
  <c r="E42" i="39"/>
  <c r="K10" i="39"/>
  <c r="H11" i="39"/>
  <c r="I11" i="39"/>
  <c r="I14" i="39"/>
  <c r="K9" i="39"/>
  <c r="K5" i="39"/>
  <c r="K7" i="39"/>
  <c r="H11" i="40"/>
  <c r="J11" i="40"/>
  <c r="H14" i="40"/>
  <c r="E11" i="40"/>
  <c r="C14" i="40"/>
  <c r="E14" i="40" s="1"/>
  <c r="J14" i="39"/>
  <c r="H14" i="39"/>
  <c r="E14" i="39"/>
  <c r="J11" i="39"/>
  <c r="E11" i="39"/>
  <c r="I14" i="38"/>
  <c r="G14" i="38"/>
  <c r="J14" i="38" s="1"/>
  <c r="H11" i="38"/>
  <c r="E14" i="38"/>
  <c r="I11" i="38"/>
  <c r="J14" i="36" l="1"/>
  <c r="K14" i="36" s="1"/>
  <c r="K11" i="39"/>
  <c r="K11" i="35"/>
  <c r="J14" i="37"/>
  <c r="K14" i="35"/>
  <c r="K11" i="40"/>
  <c r="H14" i="36"/>
  <c r="K11" i="36"/>
  <c r="K14" i="39"/>
  <c r="H14" i="38"/>
  <c r="I14" i="40"/>
  <c r="K14" i="40" s="1"/>
</calcChain>
</file>

<file path=xl/sharedStrings.xml><?xml version="1.0" encoding="utf-8"?>
<sst xmlns="http://schemas.openxmlformats.org/spreadsheetml/2006/main" count="3480" uniqueCount="266">
  <si>
    <t>稅則號列</t>
    <phoneticPr fontId="7" type="noConversion"/>
  </si>
  <si>
    <t>品名</t>
    <phoneticPr fontId="7" type="noConversion"/>
  </si>
  <si>
    <t>差</t>
    <phoneticPr fontId="7" type="noConversion"/>
  </si>
  <si>
    <r>
      <t>順/</t>
    </r>
    <r>
      <rPr>
        <sz val="11"/>
        <color indexed="10"/>
        <rFont val="華康仿宋體"/>
        <family val="3"/>
        <charset val="136"/>
      </rPr>
      <t>逆差</t>
    </r>
    <phoneticPr fontId="7" type="noConversion"/>
  </si>
  <si>
    <t>出口平均單價</t>
    <phoneticPr fontId="7" type="noConversion"/>
  </si>
  <si>
    <t>(台)</t>
  </si>
  <si>
    <t>(US$)</t>
  </si>
  <si>
    <t>87120010902</t>
    <phoneticPr fontId="7" type="noConversion"/>
  </si>
  <si>
    <t>其他二輪腳踏車</t>
    <phoneticPr fontId="7" type="noConversion"/>
  </si>
  <si>
    <t>87120010109</t>
    <phoneticPr fontId="7" type="noConversion"/>
  </si>
  <si>
    <t>摺疊二輪腳踏車</t>
    <phoneticPr fontId="7" type="noConversion"/>
  </si>
  <si>
    <t>87120010207</t>
    <phoneticPr fontId="17" type="noConversion"/>
  </si>
  <si>
    <t>兒童用二輪腳踏車</t>
    <phoneticPr fontId="17" type="noConversion"/>
  </si>
  <si>
    <t>87120010305</t>
    <phoneticPr fontId="17" type="noConversion"/>
  </si>
  <si>
    <t>城市與旅行用二輪腳踏車</t>
    <phoneticPr fontId="17" type="noConversion"/>
  </si>
  <si>
    <t>87120010403</t>
    <phoneticPr fontId="17" type="noConversion"/>
  </si>
  <si>
    <t>登山用二輪腳踏車</t>
    <phoneticPr fontId="17" type="noConversion"/>
  </si>
  <si>
    <t>87120010500</t>
    <phoneticPr fontId="17" type="noConversion"/>
  </si>
  <si>
    <t>公路用二輪腳踏車</t>
    <phoneticPr fontId="17" type="noConversion"/>
  </si>
  <si>
    <t>87120010</t>
    <phoneticPr fontId="7" type="noConversion"/>
  </si>
  <si>
    <t>二輪腳踏車</t>
    <phoneticPr fontId="7" type="noConversion"/>
  </si>
  <si>
    <t>87120090004</t>
    <phoneticPr fontId="7" type="noConversion"/>
  </si>
  <si>
    <t>其他腳踏車</t>
    <phoneticPr fontId="7" type="noConversion"/>
  </si>
  <si>
    <t>總   計</t>
    <phoneticPr fontId="7" type="noConversion"/>
  </si>
  <si>
    <t>(其他腳踏車+二輪腳踏車)</t>
    <phoneticPr fontId="7" type="noConversion"/>
  </si>
  <si>
    <r>
      <t>順</t>
    </r>
    <r>
      <rPr>
        <sz val="11"/>
        <color indexed="10"/>
        <rFont val="華康仿宋體"/>
        <family val="3"/>
        <charset val="136"/>
      </rPr>
      <t>/逆差</t>
    </r>
    <phoneticPr fontId="7" type="noConversion"/>
  </si>
  <si>
    <t>(公斤)</t>
    <phoneticPr fontId="7" type="noConversion"/>
  </si>
  <si>
    <t>85121010001</t>
    <phoneticPr fontId="7" type="noConversion"/>
  </si>
  <si>
    <t>腳踏車用電氣照明設備　</t>
    <phoneticPr fontId="7" type="noConversion"/>
  </si>
  <si>
    <t>85121020009</t>
    <phoneticPr fontId="7" type="noConversion"/>
  </si>
  <si>
    <t>腳踏車照明視覺信號設備</t>
    <phoneticPr fontId="7" type="noConversion"/>
  </si>
  <si>
    <t>87149120007</t>
    <phoneticPr fontId="7" type="noConversion"/>
  </si>
  <si>
    <t>其他車架.前叉及相關零件</t>
    <phoneticPr fontId="7" type="noConversion"/>
  </si>
  <si>
    <t>87149200108</t>
    <phoneticPr fontId="7" type="noConversion"/>
  </si>
  <si>
    <t>輪圈</t>
    <phoneticPr fontId="7" type="noConversion"/>
  </si>
  <si>
    <t>87149200206</t>
    <phoneticPr fontId="7" type="noConversion"/>
  </si>
  <si>
    <t>輪幅</t>
    <phoneticPr fontId="7" type="noConversion"/>
  </si>
  <si>
    <t>87149200304</t>
    <phoneticPr fontId="7" type="noConversion"/>
  </si>
  <si>
    <t>輪圈及輪幅</t>
    <phoneticPr fontId="7" type="noConversion"/>
  </si>
  <si>
    <t>87149310007</t>
    <phoneticPr fontId="7" type="noConversion"/>
  </si>
  <si>
    <t>輪轂(倒煞車輪及輪轂煞車除外)</t>
    <phoneticPr fontId="7" type="noConversion"/>
  </si>
  <si>
    <t>87149410006</t>
    <phoneticPr fontId="7" type="noConversion"/>
  </si>
  <si>
    <t>煞車鋼線及其零件</t>
    <phoneticPr fontId="7" type="noConversion"/>
  </si>
  <si>
    <t>87149490009</t>
    <phoneticPr fontId="7" type="noConversion"/>
  </si>
  <si>
    <t>其他煞車器及其零件</t>
    <phoneticPr fontId="7" type="noConversion"/>
  </si>
  <si>
    <t>87149500007</t>
    <phoneticPr fontId="7" type="noConversion"/>
  </si>
  <si>
    <t>腳踏車車座</t>
    <phoneticPr fontId="7" type="noConversion"/>
  </si>
  <si>
    <t>87149610004</t>
    <phoneticPr fontId="7" type="noConversion"/>
  </si>
  <si>
    <t>踏板及其零件</t>
    <phoneticPr fontId="7" type="noConversion"/>
  </si>
  <si>
    <t>87149620002</t>
    <phoneticPr fontId="7" type="noConversion"/>
  </si>
  <si>
    <t>曲柄齒輪及其零件</t>
    <phoneticPr fontId="7" type="noConversion"/>
  </si>
  <si>
    <t>73151100209</t>
    <phoneticPr fontId="7" type="noConversion"/>
  </si>
  <si>
    <t>腳踏車用滾子鏈</t>
    <phoneticPr fontId="7" type="noConversion"/>
  </si>
  <si>
    <t>87149990111</t>
    <phoneticPr fontId="7" type="noConversion"/>
  </si>
  <si>
    <t>腳踏車用變速器　</t>
    <phoneticPr fontId="7" type="noConversion"/>
  </si>
  <si>
    <t>87149990139</t>
    <phoneticPr fontId="7" type="noConversion"/>
  </si>
  <si>
    <t>腳踏車用軸心</t>
    <phoneticPr fontId="7" type="noConversion"/>
  </si>
  <si>
    <t>87149990148</t>
    <phoneticPr fontId="7" type="noConversion"/>
  </si>
  <si>
    <t>腳踏車用把手豎管　</t>
    <phoneticPr fontId="7" type="noConversion"/>
  </si>
  <si>
    <t>87149990157</t>
    <phoneticPr fontId="7" type="noConversion"/>
  </si>
  <si>
    <t>腳踏車用座管及上下管</t>
    <phoneticPr fontId="7" type="noConversion"/>
  </si>
  <si>
    <t>87149990166</t>
    <phoneticPr fontId="7" type="noConversion"/>
  </si>
  <si>
    <t>腳踏車用把手　</t>
    <phoneticPr fontId="7" type="noConversion"/>
  </si>
  <si>
    <t>40115000008</t>
    <phoneticPr fontId="7" type="noConversion"/>
  </si>
  <si>
    <t>腳踏用新橡膠氣胎</t>
    <phoneticPr fontId="7" type="noConversion"/>
  </si>
  <si>
    <t>40132000003</t>
    <phoneticPr fontId="7" type="noConversion"/>
  </si>
  <si>
    <t>腳踏車用橡膠內胎　</t>
    <phoneticPr fontId="7" type="noConversion"/>
  </si>
  <si>
    <t>資料來源: 經濟部國貿局,臺灣自行車輸出業同業公會整理</t>
  </si>
  <si>
    <t>同期出口</t>
    <phoneticPr fontId="7" type="noConversion"/>
  </si>
  <si>
    <t>同期出口　</t>
    <phoneticPr fontId="17" type="noConversion"/>
  </si>
  <si>
    <t>數量(台)</t>
    <phoneticPr fontId="17" type="noConversion"/>
  </si>
  <si>
    <t>數量比較</t>
    <phoneticPr fontId="17" type="noConversion"/>
  </si>
  <si>
    <t>金額(US$)</t>
    <phoneticPr fontId="17" type="noConversion"/>
  </si>
  <si>
    <t>金額比較</t>
    <phoneticPr fontId="17" type="noConversion"/>
  </si>
  <si>
    <t>平均單價比較</t>
    <phoneticPr fontId="17" type="noConversion"/>
  </si>
  <si>
    <t>(其他腳踏車+二輪腳踏車)</t>
  </si>
  <si>
    <t>數量(公斤)</t>
    <phoneticPr fontId="17" type="noConversion"/>
  </si>
  <si>
    <t>金額比較　</t>
    <phoneticPr fontId="17" type="noConversion"/>
  </si>
  <si>
    <t>同期進口</t>
    <phoneticPr fontId="7" type="noConversion"/>
  </si>
  <si>
    <t>1月出口數量</t>
  </si>
  <si>
    <t>1月進口數量</t>
  </si>
  <si>
    <t>1月出口金額</t>
  </si>
  <si>
    <t>1月進口金額</t>
  </si>
  <si>
    <r>
      <t>2023</t>
    </r>
    <r>
      <rPr>
        <sz val="8"/>
        <rFont val="新細明體"/>
        <family val="1"/>
        <charset val="136"/>
      </rPr>
      <t>年平均單價</t>
    </r>
    <phoneticPr fontId="4" type="noConversion"/>
  </si>
  <si>
    <t>2022年平均單價</t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</si>
  <si>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</si>
  <si>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2024</t>
    </r>
    <r>
      <rPr>
        <sz val="8"/>
        <rFont val="新細明體"/>
        <family val="1"/>
        <charset val="136"/>
      </rPr>
      <t>年平均單價</t>
    </r>
    <phoneticPr fontId="4" type="noConversion"/>
  </si>
  <si>
    <r>
      <t>2023</t>
    </r>
    <r>
      <rPr>
        <sz val="8"/>
        <rFont val="新細明體"/>
        <family val="1"/>
        <charset val="136"/>
      </rPr>
      <t>年平均單價　</t>
    </r>
    <phoneticPr fontId="4" type="noConversion"/>
  </si>
  <si>
    <t>其他飛輪之鏈輪</t>
  </si>
  <si>
    <t>裝有棘輪機構之單一鏈輪</t>
  </si>
  <si>
    <t>進口平均單價</t>
    <phoneticPr fontId="7" type="noConversion"/>
  </si>
  <si>
    <t xml:space="preserve"> 2025年1月台灣自行車零配件對中國大陸出.進口統計比較</t>
    <phoneticPr fontId="4" type="noConversion"/>
  </si>
  <si>
    <t xml:space="preserve"> 2025年1月台灣自行車對中國大陸出.進口統計比較</t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</si>
  <si>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</si>
  <si>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</si>
  <si>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</si>
  <si>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</si>
  <si>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</si>
  <si>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</si>
  <si>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</si>
  <si>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年2月台灣自行車對中國大陸出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</si>
  <si>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2月出口數量</t>
    <phoneticPr fontId="4" type="noConversion"/>
  </si>
  <si>
    <r>
      <t>2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</si>
  <si>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2月出口金額</t>
    <phoneticPr fontId="4" type="noConversion"/>
  </si>
  <si>
    <t>2月進口金額</t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</si>
  <si>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年2月台灣自行車零配件對中國大陸出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</si>
  <si>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</si>
  <si>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</si>
  <si>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</si>
  <si>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</si>
  <si>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</si>
  <si>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</si>
  <si>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</si>
  <si>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1-2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</si>
  <si>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年3月台灣自行車對中國大陸出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</si>
  <si>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年3月台灣自行車零配件對中國大陸出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</si>
  <si>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3月出口數量</t>
    <phoneticPr fontId="4" type="noConversion"/>
  </si>
  <si>
    <r>
      <t>3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</si>
  <si>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3月出口金額</t>
    <phoneticPr fontId="4" type="noConversion"/>
  </si>
  <si>
    <t>3月進口金額</t>
    <phoneticPr fontId="4" type="noConversion"/>
  </si>
  <si>
    <r>
      <rPr>
        <sz val="12"/>
        <rFont val="新細明體"/>
        <family val="1"/>
        <charset val="136"/>
      </rPr>
      <t>資料來源</t>
    </r>
    <r>
      <rPr>
        <sz val="12"/>
        <rFont val="細明體-ExtB"/>
        <family val="1"/>
        <charset val="136"/>
      </rPr>
      <t xml:space="preserve">: </t>
    </r>
    <r>
      <rPr>
        <sz val="12"/>
        <rFont val="新細明體"/>
        <family val="1"/>
        <charset val="136"/>
      </rPr>
      <t>經濟部國貿署</t>
    </r>
    <r>
      <rPr>
        <sz val="12"/>
        <rFont val="細明體-ExtB"/>
        <family val="1"/>
        <charset val="136"/>
      </rPr>
      <t>,</t>
    </r>
    <r>
      <rPr>
        <sz val="12"/>
        <rFont val="新細明體"/>
        <family val="1"/>
        <charset val="136"/>
      </rPr>
      <t>臺灣自行車輸出業同業公會整理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</si>
  <si>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</si>
  <si>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</si>
  <si>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1-3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</si>
  <si>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1-3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</si>
  <si>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1-3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</si>
  <si>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1-3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</si>
  <si>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</si>
  <si>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1-3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</si>
  <si>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年4月台灣自行車對中國大陸出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</si>
  <si>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4月出口數量</t>
    <phoneticPr fontId="4" type="noConversion"/>
  </si>
  <si>
    <r>
      <t>4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</si>
  <si>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4月出口金額</t>
    <phoneticPr fontId="4" type="noConversion"/>
  </si>
  <si>
    <t>4月進口金額</t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</si>
  <si>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年4月台灣自行車零配件對中國大陸出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</si>
  <si>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</si>
  <si>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1-4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</si>
  <si>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1-4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</si>
  <si>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1-4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</si>
  <si>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1-4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</si>
  <si>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</si>
  <si>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</si>
  <si>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</si>
  <si>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年5月台灣自行車對中國大陸出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</si>
  <si>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5月出口數量</t>
    <phoneticPr fontId="4" type="noConversion"/>
  </si>
  <si>
    <r>
      <t>5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</si>
  <si>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5月出口金額</t>
    <phoneticPr fontId="4" type="noConversion"/>
  </si>
  <si>
    <t>5月進口金額</t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</si>
  <si>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年5月台灣自行車零配件對中國大陸出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</si>
  <si>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</si>
  <si>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1-5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</si>
  <si>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1-5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</si>
  <si>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1-5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</si>
  <si>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1-5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</si>
  <si>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</si>
  <si>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</si>
  <si>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1-5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</si>
  <si>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年6月台灣自行車對中國大陸出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</si>
  <si>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年6月台灣自行車零配件對中國大陸出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</si>
  <si>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6月出口數量</t>
    <phoneticPr fontId="4" type="noConversion"/>
  </si>
  <si>
    <r>
      <rPr>
        <sz val="11"/>
        <color rgb="FF993366"/>
        <rFont val="新細明體"/>
        <family val="3"/>
        <charset val="136"/>
      </rPr>
      <t>6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</si>
  <si>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6月出口金額</t>
    <phoneticPr fontId="4" type="noConversion"/>
  </si>
  <si>
    <t>6月進口金額</t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</si>
  <si>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</si>
  <si>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1-6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</si>
  <si>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1-6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</si>
  <si>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1-6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</si>
  <si>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1-6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</si>
  <si>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</si>
  <si>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</si>
  <si>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1-6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</si>
  <si>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年7月台灣自行車對中國大陸出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</si>
  <si>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年7月台灣自行車零配件對中國大陸出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</si>
  <si>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7月出口數量</t>
    <phoneticPr fontId="4" type="noConversion"/>
  </si>
  <si>
    <r>
      <t>7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</si>
  <si>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7月出口金額</t>
    <phoneticPr fontId="4" type="noConversion"/>
  </si>
  <si>
    <t>7月進口金額</t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</si>
  <si>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</si>
  <si>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1-7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</si>
  <si>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1-7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</si>
  <si>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1-7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</si>
  <si>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1-7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</si>
  <si>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</si>
  <si>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</si>
  <si>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1-7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</si>
  <si>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年8月台灣自行車對中國大陸出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</si>
  <si>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8月出口數量</t>
    <phoneticPr fontId="4" type="noConversion"/>
  </si>
  <si>
    <r>
      <t>8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</si>
  <si>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8月出口金額</t>
    <phoneticPr fontId="4" type="noConversion"/>
  </si>
  <si>
    <t>8月進口金額</t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</si>
  <si>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年8月台灣自行車零配件對中國大陸出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</si>
  <si>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</si>
  <si>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1-8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</si>
  <si>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1-8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</si>
  <si>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1-8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</si>
  <si>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1-8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</si>
  <si>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</si>
  <si>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</si>
  <si>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1-8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</si>
  <si>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年9月台灣自行車對中國大陸出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</si>
  <si>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9月出口數量</t>
    <phoneticPr fontId="4" type="noConversion"/>
  </si>
  <si>
    <r>
      <t>9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</si>
  <si>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9月出口金額</t>
    <phoneticPr fontId="4" type="noConversion"/>
  </si>
  <si>
    <t>9月進口金額</t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</si>
  <si>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年9月台灣自行車零配件對中國大陸出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</si>
  <si>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</si>
  <si>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1-9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</si>
  <si>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1-9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</si>
  <si>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1-9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</si>
  <si>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1-9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</si>
  <si>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</si>
  <si>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</si>
  <si>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1-9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</si>
  <si>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年10月台灣自行車對中國大陸出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</si>
  <si>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年10月台灣自行車零配件對中國大陸出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</si>
  <si>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10月出口數量</t>
    <phoneticPr fontId="4" type="noConversion"/>
  </si>
  <si>
    <r>
      <t>10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</si>
  <si>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10月出口金額</t>
    <phoneticPr fontId="4" type="noConversion"/>
  </si>
  <si>
    <t>10月進口金額</t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</si>
  <si>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</si>
  <si>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1-10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</si>
  <si>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1-10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</si>
  <si>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1-10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</si>
  <si>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1-10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</si>
  <si>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</t>
    </r>
    <r>
      <rPr>
        <sz val="8"/>
        <rFont val="新細明體"/>
        <family val="1"/>
        <charset val="136"/>
      </rPr>
      <t>年平均單價</t>
    </r>
    <phoneticPr fontId="4" type="noConversion"/>
  </si>
  <si>
    <r>
      <t>2024</t>
    </r>
    <r>
      <rPr>
        <sz val="8"/>
        <rFont val="新細明體"/>
        <family val="1"/>
        <charset val="136"/>
      </rPr>
      <t>年平均單價　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</si>
  <si>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</si>
  <si>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</si>
  <si>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t>2025年1-10月</t>
  </si>
  <si>
    <t>2024年1-10月</t>
  </si>
  <si>
    <t>同期出口</t>
  </si>
  <si>
    <t xml:space="preserve"> 2025年平均單價</t>
  </si>
  <si>
    <t>2024年平均單價　</t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</si>
  <si>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1-10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</si>
  <si>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年11月台灣自行車對中國大陸出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</si>
  <si>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11月出口數量</t>
    <phoneticPr fontId="4" type="noConversion"/>
  </si>
  <si>
    <r>
      <t>11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</si>
  <si>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11月出口金額</t>
    <phoneticPr fontId="4" type="noConversion"/>
  </si>
  <si>
    <t>11月進口金額</t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</si>
  <si>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年11月台灣自行車零配件對中國大陸出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</si>
  <si>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1-11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</si>
  <si>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</si>
  <si>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</si>
  <si>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</si>
  <si>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1-11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</si>
  <si>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1-11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</si>
  <si>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</si>
  <si>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</si>
  <si>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1-11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</si>
  <si>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1-11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</si>
  <si>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年12月台灣自行車對中國大陸出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</si>
  <si>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t>12月出口數量</t>
    <phoneticPr fontId="4" type="noConversion"/>
  </si>
  <si>
    <r>
      <t>12</t>
    </r>
    <r>
      <rPr>
        <sz val="11"/>
        <color rgb="FF993366"/>
        <rFont val="新細明體"/>
        <family val="1"/>
        <charset val="136"/>
      </rPr>
      <t>月進口數量</t>
    </r>
    <phoneticPr fontId="4" type="noConversion"/>
  </si>
  <si>
    <t>12月出口金額</t>
    <phoneticPr fontId="4" type="noConversion"/>
  </si>
  <si>
    <t>12月進口金額</t>
    <phoneticPr fontId="4" type="noConversion"/>
  </si>
  <si>
    <r>
      <t xml:space="preserve"> 2025</t>
    </r>
    <r>
      <rPr>
        <b/>
        <sz val="14"/>
        <rFont val="新細明體"/>
        <family val="1"/>
        <charset val="136"/>
      </rPr>
      <t>年12月台灣自行車零配件對中國大陸出</t>
    </r>
    <r>
      <rPr>
        <b/>
        <sz val="14"/>
        <rFont val="細明體-ExtB"/>
        <family val="1"/>
        <charset val="136"/>
      </rPr>
      <t>.</t>
    </r>
    <r>
      <rPr>
        <b/>
        <sz val="14"/>
        <rFont val="新細明體"/>
        <family val="1"/>
        <charset val="136"/>
      </rPr>
      <t>進口統計比較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</si>
  <si>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細明體"/>
        <family val="3"/>
        <charset val="136"/>
      </rPr>
      <t>月台灣自行車出口至中國大陸統計比較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</si>
  <si>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</si>
  <si>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sz val="11"/>
        <color rgb="FF993366"/>
        <rFont val="微軟正黑體"/>
        <family val="3"/>
        <charset val="136"/>
      </rPr>
      <t>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</si>
  <si>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2025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</si>
  <si>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230CF0"/>
        <rFont val="新細明體"/>
        <family val="1"/>
        <charset val="136"/>
      </rPr>
      <t>年</t>
    </r>
    <r>
      <rPr>
        <sz val="11"/>
        <color rgb="FF230CF0"/>
        <rFont val="Times New Roman"/>
        <family val="1"/>
      </rPr>
      <t>1-12</t>
    </r>
    <r>
      <rPr>
        <sz val="11"/>
        <color rgb="FF230CF0"/>
        <rFont val="新細明體"/>
        <family val="1"/>
        <charset val="136"/>
      </rPr>
      <t>月</t>
    </r>
    <phoneticPr fontId="4" type="noConversion"/>
  </si>
  <si>
    <r>
      <t xml:space="preserve"> 2025/2024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細明體"/>
        <family val="3"/>
        <charset val="136"/>
      </rPr>
      <t>月台灣自行車零配件出口至中國大陸統計比較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</si>
  <si>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月台灣自中國大陸進口自行車統計比較</t>
    </r>
    <phoneticPr fontId="4" type="noConversion"/>
  </si>
  <si>
    <r>
      <t>2025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</si>
  <si>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2024</t>
    </r>
    <r>
      <rPr>
        <sz val="11"/>
        <color rgb="FF993366"/>
        <rFont val="新細明體"/>
        <family val="1"/>
        <charset val="136"/>
      </rPr>
      <t>年</t>
    </r>
    <r>
      <rPr>
        <sz val="11"/>
        <color rgb="FF993366"/>
        <rFont val="細明體-ExtB"/>
        <family val="1"/>
        <charset val="136"/>
      </rPr>
      <t>1-12</t>
    </r>
    <r>
      <rPr>
        <sz val="11"/>
        <color rgb="FF993366"/>
        <rFont val="新細明體"/>
        <family val="1"/>
        <charset val="136"/>
      </rPr>
      <t>月</t>
    </r>
    <phoneticPr fontId="4" type="noConversion"/>
  </si>
  <si>
    <r>
      <t>202</t>
    </r>
    <r>
      <rPr>
        <b/>
        <sz val="14"/>
        <rFont val="微軟正黑體"/>
        <family val="1"/>
        <charset val="136"/>
      </rPr>
      <t>5</t>
    </r>
    <r>
      <rPr>
        <b/>
        <sz val="14"/>
        <rFont val="華康仿宋體"/>
        <family val="1"/>
        <charset val="136"/>
      </rPr>
      <t>/202</t>
    </r>
    <r>
      <rPr>
        <b/>
        <sz val="14"/>
        <rFont val="微軟正黑體"/>
        <family val="1"/>
        <charset val="136"/>
      </rPr>
      <t>4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1-12</t>
    </r>
    <r>
      <rPr>
        <b/>
        <sz val="14"/>
        <rFont val="新細明體"/>
        <family val="1"/>
        <charset val="136"/>
      </rPr>
      <t>月台灣自中國大陸進口自行車零配件統計比較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</si>
</sst>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 ;[Red]\-#,##0\ "/>
    <numFmt numFmtId="177" formatCode="_-* #,##0_-;\-* #,##0_-;_-* &quot;-&quot;??_-;_-@_-"/>
    <numFmt numFmtId="178" formatCode="_(* #,##0_);_(* \(#,##0\);_(* &quot;-&quot;_);_(@_)"/>
    <numFmt numFmtId="179" formatCode="0.00%;[Red]\-0.00%"/>
    <numFmt numFmtId="180" formatCode="0.00%;[Red]\-0.00%;&quot; - &quot;"/>
  </numFmts>
  <fonts count="4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華康仿宋體"/>
      <family val="1"/>
      <charset val="136"/>
    </font>
    <font>
      <sz val="11"/>
      <name val="華康仿宋體"/>
      <family val="1"/>
      <charset val="136"/>
    </font>
    <font>
      <sz val="9"/>
      <name val="細明體"/>
      <family val="3"/>
      <charset val="136"/>
    </font>
    <font>
      <sz val="11"/>
      <color indexed="61"/>
      <name val="華康仿宋體"/>
      <family val="3"/>
      <charset val="136"/>
    </font>
    <font>
      <sz val="11"/>
      <color indexed="57"/>
      <name val="細明體"/>
      <family val="3"/>
      <charset val="136"/>
    </font>
    <font>
      <sz val="11"/>
      <color indexed="57"/>
      <name val="華康仿宋體"/>
      <family val="3"/>
      <charset val="136"/>
    </font>
    <font>
      <sz val="11"/>
      <color indexed="10"/>
      <name val="華康仿宋體"/>
      <family val="3"/>
      <charset val="136"/>
    </font>
    <font>
      <sz val="8"/>
      <name val="華康仿宋體"/>
      <family val="3"/>
      <charset val="136"/>
    </font>
    <font>
      <sz val="7"/>
      <name val="華康仿宋體"/>
      <family val="3"/>
      <charset val="136"/>
    </font>
    <font>
      <sz val="12"/>
      <name val="細明體"/>
      <family val="3"/>
      <charset val="136"/>
    </font>
    <font>
      <sz val="10"/>
      <name val="細明體"/>
      <family val="3"/>
      <charset val="136"/>
    </font>
    <font>
      <sz val="12"/>
      <color indexed="10"/>
      <name val="Times New Roman"/>
      <family val="1"/>
    </font>
    <font>
      <sz val="9"/>
      <name val="新細明體"/>
      <family val="1"/>
      <charset val="136"/>
    </font>
    <font>
      <b/>
      <sz val="12"/>
      <name val="細明體"/>
      <family val="3"/>
      <charset val="136"/>
    </font>
    <font>
      <b/>
      <sz val="9"/>
      <name val="細明體"/>
      <family val="3"/>
      <charset val="136"/>
    </font>
    <font>
      <b/>
      <sz val="12"/>
      <name val="Arial Unicode MS"/>
      <family val="1"/>
      <charset val="136"/>
    </font>
    <font>
      <b/>
      <sz val="12"/>
      <color rgb="FFFF0000"/>
      <name val="Arial Unicode MS"/>
      <family val="1"/>
      <charset val="136"/>
    </font>
    <font>
      <b/>
      <sz val="10"/>
      <name val="細明體"/>
      <family val="3"/>
      <charset val="136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華康仿宋體"/>
      <family val="3"/>
      <charset val="136"/>
    </font>
    <font>
      <b/>
      <sz val="14"/>
      <name val="Times New Roman"/>
      <family val="1"/>
    </font>
    <font>
      <sz val="8"/>
      <name val="新細明體"/>
      <family val="1"/>
      <charset val="136"/>
    </font>
    <font>
      <sz val="12"/>
      <color rgb="FFFF0000"/>
      <name val="Times New Roman"/>
      <family val="1"/>
    </font>
    <font>
      <sz val="11"/>
      <color rgb="FF230CF0"/>
      <name val="Times New Roman"/>
      <family val="1"/>
    </font>
    <font>
      <sz val="11"/>
      <color rgb="FF230CF0"/>
      <name val="華康仿宋體"/>
      <family val="3"/>
      <charset val="136"/>
    </font>
    <font>
      <sz val="12"/>
      <color rgb="FF230CF0"/>
      <name val="Times New Roman"/>
      <family val="1"/>
    </font>
    <font>
      <b/>
      <sz val="12"/>
      <color rgb="FF230CF0"/>
      <name val="Arial Unicode MS"/>
      <family val="1"/>
      <charset val="136"/>
    </font>
    <font>
      <b/>
      <sz val="14"/>
      <name val="新細明體"/>
      <family val="1"/>
      <charset val="136"/>
    </font>
    <font>
      <b/>
      <sz val="14"/>
      <name val="細明體-ExtB"/>
      <family val="1"/>
      <charset val="136"/>
    </font>
    <font>
      <sz val="11"/>
      <color rgb="FF993366"/>
      <name val="新細明體"/>
      <family val="1"/>
      <charset val="136"/>
    </font>
    <font>
      <sz val="11"/>
      <color rgb="FF993366"/>
      <name val="細明體-ExtB"/>
      <family val="1"/>
      <charset val="136"/>
    </font>
    <font>
      <b/>
      <sz val="14"/>
      <name val="細明體"/>
      <family val="3"/>
      <charset val="136"/>
    </font>
    <font>
      <sz val="11"/>
      <color rgb="FF230CF0"/>
      <name val="新細明體"/>
      <family val="1"/>
      <charset val="136"/>
    </font>
    <font>
      <sz val="11"/>
      <color indexed="8"/>
      <name val="新細明體"/>
      <family val="2"/>
      <scheme val="minor"/>
    </font>
    <font>
      <b/>
      <sz val="14"/>
      <name val="微軟正黑體"/>
      <family val="1"/>
      <charset val="136"/>
    </font>
    <font>
      <sz val="11"/>
      <color rgb="FF993366"/>
      <name val="微軟正黑體"/>
      <family val="3"/>
      <charset val="136"/>
    </font>
    <font>
      <sz val="11"/>
      <color rgb="FF339966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-ExtB"/>
      <family val="1"/>
      <charset val="136"/>
    </font>
    <font>
      <sz val="11"/>
      <color rgb="FF993366"/>
      <name val="新細明體"/>
      <family val="3"/>
      <charset val="136"/>
    </font>
    <font>
      <sz val="12"/>
      <color rgb="FF0000FF"/>
      <name val="新細明體"/>
      <family val="1"/>
      <charset val="136"/>
    </font>
    <font>
      <sz val="12"/>
      <color rgb="FF0000FF"/>
      <name val="新細明體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39" fillId="0" borderId="0">
      <alignment vertical="center"/>
    </xf>
  </cellStyleXfs>
  <cellXfs count="102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49" fontId="2" fillId="0" borderId="0" xfId="2" applyNumberFormat="1"/>
    <xf numFmtId="0" fontId="2" fillId="0" borderId="0" xfId="2"/>
    <xf numFmtId="41" fontId="2" fillId="0" borderId="0" xfId="2" applyNumberFormat="1"/>
    <xf numFmtId="49" fontId="6" fillId="0" borderId="1" xfId="2" applyNumberFormat="1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41" fontId="8" fillId="0" borderId="1" xfId="2" applyNumberFormat="1" applyFont="1" applyBorder="1" applyAlignment="1">
      <alignment horizontal="center"/>
    </xf>
    <xf numFmtId="41" fontId="8" fillId="0" borderId="1" xfId="2" quotePrefix="1" applyNumberFormat="1" applyFont="1" applyBorder="1" applyAlignment="1">
      <alignment horizontal="center"/>
    </xf>
    <xf numFmtId="41" fontId="6" fillId="0" borderId="1" xfId="2" applyNumberFormat="1" applyFont="1" applyBorder="1" applyAlignment="1">
      <alignment horizontal="center"/>
    </xf>
    <xf numFmtId="41" fontId="9" fillId="0" borderId="1" xfId="2" applyNumberFormat="1" applyFont="1" applyBorder="1" applyAlignment="1">
      <alignment horizontal="center"/>
    </xf>
    <xf numFmtId="41" fontId="10" fillId="0" borderId="1" xfId="2" applyNumberFormat="1" applyFont="1" applyBorder="1" applyAlignment="1">
      <alignment horizontal="center"/>
    </xf>
    <xf numFmtId="49" fontId="6" fillId="0" borderId="2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41" fontId="8" fillId="0" borderId="2" xfId="2" applyNumberFormat="1" applyFont="1" applyBorder="1" applyAlignment="1">
      <alignment horizontal="center"/>
    </xf>
    <xf numFmtId="41" fontId="6" fillId="0" borderId="2" xfId="2" applyNumberFormat="1" applyFont="1" applyBorder="1" applyAlignment="1">
      <alignment horizontal="center"/>
    </xf>
    <xf numFmtId="41" fontId="10" fillId="0" borderId="2" xfId="2" quotePrefix="1" applyNumberFormat="1" applyFont="1" applyBorder="1" applyAlignment="1">
      <alignment horizontal="center"/>
    </xf>
    <xf numFmtId="41" fontId="6" fillId="0" borderId="2" xfId="2" quotePrefix="1" applyNumberFormat="1" applyFont="1" applyBorder="1" applyAlignment="1">
      <alignment horizontal="center"/>
    </xf>
    <xf numFmtId="0" fontId="13" fillId="0" borderId="2" xfId="2" quotePrefix="1" applyFont="1" applyBorder="1" applyAlignment="1">
      <alignment horizontal="center"/>
    </xf>
    <xf numFmtId="0" fontId="13" fillId="0" borderId="2" xfId="2" applyFont="1" applyBorder="1" applyAlignment="1">
      <alignment horizontal="center"/>
    </xf>
    <xf numFmtId="49" fontId="14" fillId="0" borderId="3" xfId="2" applyNumberFormat="1" applyFont="1" applyBorder="1"/>
    <xf numFmtId="0" fontId="15" fillId="0" borderId="3" xfId="2" applyFont="1" applyBorder="1"/>
    <xf numFmtId="41" fontId="2" fillId="0" borderId="3" xfId="2" applyNumberFormat="1" applyBorder="1"/>
    <xf numFmtId="176" fontId="2" fillId="0" borderId="3" xfId="0" applyNumberFormat="1" applyFont="1" applyBorder="1" applyAlignment="1"/>
    <xf numFmtId="43" fontId="2" fillId="0" borderId="3" xfId="2" applyNumberFormat="1" applyBorder="1"/>
    <xf numFmtId="49" fontId="14" fillId="0" borderId="1" xfId="2" applyNumberFormat="1" applyFont="1" applyBorder="1"/>
    <xf numFmtId="0" fontId="15" fillId="0" borderId="1" xfId="2" applyFont="1" applyBorder="1"/>
    <xf numFmtId="0" fontId="15" fillId="0" borderId="4" xfId="2" applyFont="1" applyBorder="1"/>
    <xf numFmtId="41" fontId="2" fillId="0" borderId="3" xfId="2" applyNumberFormat="1" applyBorder="1" applyAlignment="1">
      <alignment wrapText="1"/>
    </xf>
    <xf numFmtId="49" fontId="18" fillId="0" borderId="5" xfId="2" applyNumberFormat="1" applyFont="1" applyBorder="1"/>
    <xf numFmtId="41" fontId="20" fillId="0" borderId="5" xfId="2" applyNumberFormat="1" applyFont="1" applyBorder="1"/>
    <xf numFmtId="43" fontId="20" fillId="0" borderId="5" xfId="2" applyNumberFormat="1" applyFont="1" applyBorder="1"/>
    <xf numFmtId="49" fontId="14" fillId="0" borderId="0" xfId="2" applyNumberFormat="1" applyFont="1"/>
    <xf numFmtId="0" fontId="15" fillId="0" borderId="0" xfId="2" applyFont="1"/>
    <xf numFmtId="43" fontId="2" fillId="0" borderId="0" xfId="2" applyNumberFormat="1"/>
    <xf numFmtId="0" fontId="22" fillId="0" borderId="5" xfId="2" applyFont="1" applyBorder="1"/>
    <xf numFmtId="49" fontId="18" fillId="0" borderId="0" xfId="2" applyNumberFormat="1" applyFont="1"/>
    <xf numFmtId="0" fontId="22" fillId="0" borderId="0" xfId="2" applyFont="1"/>
    <xf numFmtId="41" fontId="23" fillId="0" borderId="0" xfId="2" applyNumberFormat="1" applyFont="1"/>
    <xf numFmtId="41" fontId="24" fillId="0" borderId="0" xfId="2" applyNumberFormat="1" applyFont="1"/>
    <xf numFmtId="43" fontId="23" fillId="0" borderId="0" xfId="2" applyNumberFormat="1" applyFont="1"/>
    <xf numFmtId="0" fontId="5" fillId="0" borderId="0" xfId="2" applyFont="1"/>
    <xf numFmtId="41" fontId="16" fillId="0" borderId="0" xfId="2" applyNumberFormat="1" applyFont="1"/>
    <xf numFmtId="0" fontId="13" fillId="0" borderId="0" xfId="2" applyFont="1" applyAlignment="1">
      <alignment horizontal="center"/>
    </xf>
    <xf numFmtId="0" fontId="13" fillId="0" borderId="0" xfId="2" quotePrefix="1" applyFont="1" applyAlignment="1">
      <alignment horizontal="center"/>
    </xf>
    <xf numFmtId="49" fontId="2" fillId="0" borderId="3" xfId="2" applyNumberFormat="1" applyBorder="1"/>
    <xf numFmtId="177" fontId="2" fillId="0" borderId="3" xfId="1" applyNumberFormat="1" applyFont="1" applyBorder="1" applyAlignment="1"/>
    <xf numFmtId="49" fontId="18" fillId="0" borderId="6" xfId="2" applyNumberFormat="1" applyFont="1" applyBorder="1"/>
    <xf numFmtId="0" fontId="23" fillId="0" borderId="6" xfId="2" applyFont="1" applyBorder="1"/>
    <xf numFmtId="41" fontId="23" fillId="0" borderId="6" xfId="2" applyNumberFormat="1" applyFont="1" applyBorder="1"/>
    <xf numFmtId="176" fontId="23" fillId="0" borderId="6" xfId="0" applyNumberFormat="1" applyFont="1" applyBorder="1" applyAlignment="1"/>
    <xf numFmtId="0" fontId="23" fillId="0" borderId="0" xfId="2" applyFont="1"/>
    <xf numFmtId="0" fontId="25" fillId="0" borderId="0" xfId="2" quotePrefix="1" applyFont="1" applyAlignment="1">
      <alignment horizontal="left"/>
    </xf>
    <xf numFmtId="0" fontId="25" fillId="0" borderId="0" xfId="2" applyFont="1"/>
    <xf numFmtId="178" fontId="2" fillId="2" borderId="0" xfId="2" applyNumberFormat="1" applyFill="1"/>
    <xf numFmtId="0" fontId="12" fillId="0" borderId="1" xfId="2" applyFont="1" applyBorder="1" applyAlignment="1">
      <alignment horizontal="center"/>
    </xf>
    <xf numFmtId="0" fontId="6" fillId="0" borderId="2" xfId="2" quotePrefix="1" applyFont="1" applyBorder="1" applyAlignment="1">
      <alignment horizontal="center"/>
    </xf>
    <xf numFmtId="43" fontId="2" fillId="0" borderId="7" xfId="2" applyNumberFormat="1" applyBorder="1"/>
    <xf numFmtId="10" fontId="23" fillId="0" borderId="0" xfId="2" applyNumberFormat="1" applyFont="1"/>
    <xf numFmtId="43" fontId="20" fillId="0" borderId="9" xfId="2" applyNumberFormat="1" applyFont="1" applyBorder="1"/>
    <xf numFmtId="41" fontId="20" fillId="0" borderId="6" xfId="2" applyNumberFormat="1" applyFont="1" applyBorder="1"/>
    <xf numFmtId="0" fontId="27" fillId="0" borderId="1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27" fillId="0" borderId="2" xfId="2" applyFont="1" applyBorder="1" applyAlignment="1">
      <alignment horizontal="center"/>
    </xf>
    <xf numFmtId="41" fontId="2" fillId="3" borderId="0" xfId="2" applyNumberFormat="1" applyFill="1"/>
    <xf numFmtId="10" fontId="21" fillId="0" borderId="0" xfId="2" applyNumberFormat="1" applyFont="1"/>
    <xf numFmtId="43" fontId="20" fillId="0" borderId="0" xfId="2" applyNumberFormat="1" applyFont="1"/>
    <xf numFmtId="0" fontId="19" fillId="0" borderId="6" xfId="2" applyFont="1" applyBorder="1"/>
    <xf numFmtId="43" fontId="2" fillId="0" borderId="6" xfId="2" applyNumberFormat="1" applyBorder="1"/>
    <xf numFmtId="43" fontId="20" fillId="0" borderId="6" xfId="2" applyNumberFormat="1" applyFont="1" applyBorder="1"/>
    <xf numFmtId="0" fontId="22" fillId="0" borderId="6" xfId="2" applyFont="1" applyBorder="1"/>
    <xf numFmtId="41" fontId="29" fillId="0" borderId="1" xfId="2" applyNumberFormat="1" applyFont="1" applyBorder="1" applyAlignment="1">
      <alignment horizontal="center"/>
    </xf>
    <xf numFmtId="41" fontId="30" fillId="0" borderId="2" xfId="2" applyNumberFormat="1" applyFont="1" applyBorder="1" applyAlignment="1">
      <alignment horizontal="center"/>
    </xf>
    <xf numFmtId="41" fontId="31" fillId="0" borderId="3" xfId="2" applyNumberFormat="1" applyFont="1" applyBorder="1"/>
    <xf numFmtId="41" fontId="32" fillId="0" borderId="6" xfId="2" applyNumberFormat="1" applyFont="1" applyBorder="1"/>
    <xf numFmtId="41" fontId="31" fillId="0" borderId="0" xfId="2" applyNumberFormat="1" applyFont="1"/>
    <xf numFmtId="41" fontId="32" fillId="0" borderId="5" xfId="2" applyNumberFormat="1" applyFont="1" applyBorder="1"/>
    <xf numFmtId="38" fontId="20" fillId="0" borderId="6" xfId="0" applyNumberFormat="1" applyFont="1" applyBorder="1" applyAlignment="1"/>
    <xf numFmtId="38" fontId="20" fillId="0" borderId="5" xfId="0" applyNumberFormat="1" applyFont="1" applyBorder="1" applyAlignment="1"/>
    <xf numFmtId="38" fontId="20" fillId="0" borderId="6" xfId="1" applyNumberFormat="1" applyFont="1" applyBorder="1" applyAlignment="1"/>
    <xf numFmtId="38" fontId="20" fillId="0" borderId="5" xfId="1" applyNumberFormat="1" applyFont="1" applyBorder="1" applyAlignment="1"/>
    <xf numFmtId="38" fontId="2" fillId="0" borderId="3" xfId="0" applyNumberFormat="1" applyFont="1" applyBorder="1" applyAlignment="1"/>
    <xf numFmtId="38" fontId="16" fillId="0" borderId="0" xfId="2" applyNumberFormat="1" applyFont="1"/>
    <xf numFmtId="38" fontId="2" fillId="0" borderId="1" xfId="1" applyNumberFormat="1" applyFont="1" applyBorder="1" applyAlignment="1"/>
    <xf numFmtId="38" fontId="21" fillId="0" borderId="0" xfId="2" applyNumberFormat="1" applyFont="1"/>
    <xf numFmtId="179" fontId="20" fillId="0" borderId="6" xfId="2" applyNumberFormat="1" applyFont="1" applyBorder="1"/>
    <xf numFmtId="180" fontId="28" fillId="0" borderId="3" xfId="0" applyNumberFormat="1" applyFont="1" applyBorder="1" applyAlignment="1"/>
    <xf numFmtId="180" fontId="28" fillId="2" borderId="2" xfId="3" applyNumberFormat="1" applyFont="1" applyFill="1" applyBorder="1" applyAlignment="1"/>
    <xf numFmtId="180" fontId="20" fillId="0" borderId="6" xfId="2" applyNumberFormat="1" applyFont="1" applyBorder="1"/>
    <xf numFmtId="180" fontId="28" fillId="2" borderId="3" xfId="3" applyNumberFormat="1" applyFont="1" applyFill="1" applyBorder="1" applyAlignment="1"/>
    <xf numFmtId="180" fontId="20" fillId="0" borderId="9" xfId="2" applyNumberFormat="1" applyFont="1" applyBorder="1"/>
    <xf numFmtId="180" fontId="2" fillId="0" borderId="3" xfId="2" applyNumberFormat="1" applyBorder="1"/>
    <xf numFmtId="180" fontId="28" fillId="2" borderId="10" xfId="3" applyNumberFormat="1" applyFont="1" applyFill="1" applyBorder="1" applyAlignment="1"/>
    <xf numFmtId="180" fontId="2" fillId="0" borderId="0" xfId="2" applyNumberFormat="1"/>
    <xf numFmtId="180" fontId="23" fillId="0" borderId="6" xfId="2" applyNumberFormat="1" applyFont="1" applyBorder="1"/>
    <xf numFmtId="41" fontId="35" fillId="0" borderId="1" xfId="2" applyNumberFormat="1" applyFont="1" applyBorder="1" applyAlignment="1">
      <alignment horizontal="center"/>
    </xf>
    <xf numFmtId="41" fontId="42" fillId="0" borderId="1" xfId="2" applyNumberFormat="1" applyFont="1" applyBorder="1" applyAlignment="1">
      <alignment horizontal="center"/>
    </xf>
    <xf numFmtId="41" fontId="46" fillId="0" borderId="1" xfId="0" applyNumberFormat="1" applyFont="1" applyBorder="1" applyAlignment="1"/>
    <xf numFmtId="41" fontId="47" fillId="0" borderId="1" xfId="0" applyNumberFormat="1" applyFont="1" applyBorder="1" applyAlignment="1"/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Alignment="1">
      <alignment horizontal="center"/>
    </xf>
    <xf numFmtId="49" fontId="26" fillId="0" borderId="0" xfId="2" applyNumberFormat="1" applyFont="1" applyAlignment="1">
      <alignment horizontal="center"/>
    </xf>
  </cellXfs>
  <cellStyles count="8">
    <cellStyle name="一般" xfId="0" builtinId="0"/>
    <cellStyle name="一般 2" xfId="2" xr:uid="{00000000-0005-0000-0000-000001000000}"/>
    <cellStyle name="一般 2 2" xfId="7" xr:uid="{86E11400-34D6-495B-8A6B-3E7148E2D4C4}"/>
    <cellStyle name="一般 2 3" xfId="4" xr:uid="{00000000-0005-0000-0000-000002000000}"/>
    <cellStyle name="千分位" xfId="1" builtinId="3"/>
    <cellStyle name="千分位 2" xfId="5" xr:uid="{00000000-0005-0000-0000-000004000000}"/>
    <cellStyle name="百分比" xfId="3" builtinId="5"/>
    <cellStyle name="貨幣 2" xfId="6" xr:uid="{46DD5993-6968-4A3C-99CE-01F8F90A122D}"/>
  </cellStyles>
  <dxfs count="456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mruColors>
      <color rgb="FFFF5050"/>
      <color rgb="FF99CCFF"/>
      <color rgb="FFF765BC"/>
      <color rgb="FFFF99FF"/>
      <color rgb="FFCC66FF"/>
      <color rgb="FF230CF0"/>
      <color rgb="FFA86ED4"/>
      <color rgb="FF3399FF"/>
      <color rgb="FFD7A9C8"/>
      <color rgb="FFC47E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8BEB-1C99-42D4-A731-750FD2488F2D}">
  <sheetPr>
    <tabColor theme="3" tint="-0.499984740745262"/>
    <pageSetUpPr fitToPage="1"/>
  </sheetPr>
  <dimension ref="A1:J89"/>
  <sheetViews>
    <sheetView tabSelected="1"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250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95" t="s">
        <v>251</v>
      </c>
      <c r="D3" s="8" t="s">
        <v>252</v>
      </c>
      <c r="E3" s="9" t="s">
        <v>2</v>
      </c>
      <c r="F3" s="10" t="s">
        <v>253</v>
      </c>
      <c r="G3" s="96" t="s">
        <v>254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52</v>
      </c>
      <c r="D5" s="22">
        <v>3598</v>
      </c>
      <c r="E5" s="81">
        <f t="shared" ref="E5:E11" si="0">C5-D5</f>
        <v>-3546</v>
      </c>
      <c r="F5" s="22">
        <v>63892</v>
      </c>
      <c r="G5" s="22">
        <v>247465</v>
      </c>
      <c r="H5" s="81">
        <f t="shared" ref="H5:H11" si="1">F5-G5</f>
        <v>-183573</v>
      </c>
      <c r="I5" s="24">
        <f t="shared" ref="I5" si="2">F5/C5</f>
        <v>1228.6923076923076</v>
      </c>
      <c r="J5" s="24">
        <f>G5/D5</f>
        <v>68.77848804891606</v>
      </c>
    </row>
    <row r="6" spans="1:10" ht="16.5">
      <c r="A6" s="25" t="s">
        <v>9</v>
      </c>
      <c r="B6" s="26" t="s">
        <v>10</v>
      </c>
      <c r="C6" s="22">
        <v>0</v>
      </c>
      <c r="D6" s="22">
        <v>1256</v>
      </c>
      <c r="E6" s="81">
        <f t="shared" si="0"/>
        <v>-1256</v>
      </c>
      <c r="F6" s="22">
        <v>0</v>
      </c>
      <c r="G6" s="22">
        <v>134067</v>
      </c>
      <c r="H6" s="81">
        <f>F6-G7</f>
        <v>-234830</v>
      </c>
      <c r="I6" s="24">
        <f>IF(C6,F6/C6,0)</f>
        <v>0</v>
      </c>
      <c r="J6" s="24">
        <f t="shared" ref="J6:J10" si="3">G6/D6</f>
        <v>106.74124203821655</v>
      </c>
    </row>
    <row r="7" spans="1:10" ht="16.5">
      <c r="A7" s="20" t="s">
        <v>11</v>
      </c>
      <c r="B7" s="27" t="s">
        <v>12</v>
      </c>
      <c r="C7" s="28">
        <v>0</v>
      </c>
      <c r="D7" s="22">
        <v>3971</v>
      </c>
      <c r="E7" s="81">
        <f t="shared" si="0"/>
        <v>-3971</v>
      </c>
      <c r="F7" s="22">
        <v>0</v>
      </c>
      <c r="G7" s="22">
        <v>234830</v>
      </c>
      <c r="H7" s="81">
        <f>F7-G8</f>
        <v>-529440</v>
      </c>
      <c r="I7" s="24">
        <f>IF(C7,F7/C7,0)</f>
        <v>0</v>
      </c>
      <c r="J7" s="24">
        <f t="shared" si="3"/>
        <v>59.136237723495341</v>
      </c>
    </row>
    <row r="8" spans="1:10" ht="16.5">
      <c r="A8" s="20" t="s">
        <v>13</v>
      </c>
      <c r="B8" s="27" t="s">
        <v>14</v>
      </c>
      <c r="C8" s="22">
        <v>0</v>
      </c>
      <c r="D8" s="22">
        <v>3739</v>
      </c>
      <c r="E8" s="81">
        <f t="shared" si="0"/>
        <v>-3739</v>
      </c>
      <c r="F8" s="22">
        <v>0</v>
      </c>
      <c r="G8" s="22">
        <v>529440</v>
      </c>
      <c r="H8" s="81">
        <f t="shared" si="1"/>
        <v>-529440</v>
      </c>
      <c r="I8" s="24">
        <f t="shared" ref="I8:I10" si="4">IF(C8,F8/C8,0)</f>
        <v>0</v>
      </c>
      <c r="J8" s="24">
        <f t="shared" si="3"/>
        <v>141.59935811714362</v>
      </c>
    </row>
    <row r="9" spans="1:10" ht="16.5">
      <c r="A9" s="20" t="s">
        <v>15</v>
      </c>
      <c r="B9" s="27" t="s">
        <v>16</v>
      </c>
      <c r="C9" s="22">
        <v>26</v>
      </c>
      <c r="D9" s="22">
        <v>1543</v>
      </c>
      <c r="E9" s="81">
        <f t="shared" si="0"/>
        <v>-1517</v>
      </c>
      <c r="F9" s="22">
        <v>60255</v>
      </c>
      <c r="G9" s="22">
        <v>146634</v>
      </c>
      <c r="H9" s="81">
        <f t="shared" si="1"/>
        <v>-86379</v>
      </c>
      <c r="I9" s="24">
        <f t="shared" si="4"/>
        <v>2317.5</v>
      </c>
      <c r="J9" s="24">
        <f t="shared" si="3"/>
        <v>95.031756318859365</v>
      </c>
    </row>
    <row r="10" spans="1:10" ht="16.5">
      <c r="A10" s="20" t="s">
        <v>17</v>
      </c>
      <c r="B10" s="27" t="s">
        <v>18</v>
      </c>
      <c r="C10" s="22">
        <v>141</v>
      </c>
      <c r="D10" s="22">
        <v>2234</v>
      </c>
      <c r="E10" s="81">
        <f t="shared" si="0"/>
        <v>-2093</v>
      </c>
      <c r="F10" s="22">
        <v>307975</v>
      </c>
      <c r="G10" s="22">
        <v>1008800</v>
      </c>
      <c r="H10" s="83">
        <f>F10-G10</f>
        <v>-700825</v>
      </c>
      <c r="I10" s="24">
        <f t="shared" si="4"/>
        <v>2184.2198581560283</v>
      </c>
      <c r="J10" s="24">
        <f t="shared" si="3"/>
        <v>451.56669650850495</v>
      </c>
    </row>
    <row r="11" spans="1:10" ht="20.25" thickBot="1">
      <c r="A11" s="47" t="s">
        <v>19</v>
      </c>
      <c r="B11" s="67" t="s">
        <v>20</v>
      </c>
      <c r="C11" s="60">
        <f>SUM(C5:C10)</f>
        <v>219</v>
      </c>
      <c r="D11" s="60">
        <f>SUM(D5:D10)</f>
        <v>16341</v>
      </c>
      <c r="E11" s="77">
        <f t="shared" si="0"/>
        <v>-16122</v>
      </c>
      <c r="F11" s="60">
        <f>SUM(F5:F10)</f>
        <v>432122</v>
      </c>
      <c r="G11" s="60">
        <f>SUM(G5:G10)</f>
        <v>2301236</v>
      </c>
      <c r="H11" s="79">
        <f t="shared" si="1"/>
        <v>-1869114</v>
      </c>
      <c r="I11" s="69">
        <f t="shared" ref="I11:J13" si="5">F11/C11</f>
        <v>1973.1598173515981</v>
      </c>
      <c r="J11" s="69">
        <f t="shared" si="5"/>
        <v>140.82589804785508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0</v>
      </c>
      <c r="D13" s="22">
        <v>221</v>
      </c>
      <c r="E13" s="81">
        <f>C13-D13</f>
        <v>-221</v>
      </c>
      <c r="F13" s="22">
        <v>0</v>
      </c>
      <c r="G13" s="22">
        <v>13333</v>
      </c>
      <c r="H13" s="81">
        <v>4294</v>
      </c>
      <c r="I13" s="24">
        <v>0</v>
      </c>
      <c r="J13" s="24">
        <f t="shared" si="5"/>
        <v>60.33031674208145</v>
      </c>
    </row>
    <row r="14" spans="1:10" ht="20.25" thickBot="1">
      <c r="A14" s="29" t="s">
        <v>23</v>
      </c>
      <c r="B14" s="35" t="s">
        <v>24</v>
      </c>
      <c r="C14" s="30">
        <f>C11+C13</f>
        <v>219</v>
      </c>
      <c r="D14" s="30">
        <f>D11+D13</f>
        <v>16562</v>
      </c>
      <c r="E14" s="78">
        <f>C14-D14</f>
        <v>-16343</v>
      </c>
      <c r="F14" s="30">
        <f>F11+F13</f>
        <v>432122</v>
      </c>
      <c r="G14" s="30">
        <f>G11+G13</f>
        <v>2314569</v>
      </c>
      <c r="H14" s="80">
        <f>F14-G14</f>
        <v>-1882447</v>
      </c>
      <c r="I14" s="31">
        <f>F14/C14</f>
        <v>1973.1598173515981</v>
      </c>
      <c r="J14" s="31">
        <f>G14/D14</f>
        <v>139.75178118584711</v>
      </c>
    </row>
    <row r="15" spans="1:10" ht="18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1" customHeight="1">
      <c r="A16" s="100" t="s">
        <v>255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251</v>
      </c>
      <c r="D18" s="8" t="s">
        <v>252</v>
      </c>
      <c r="E18" s="9" t="s">
        <v>2</v>
      </c>
      <c r="F18" s="10" t="s">
        <v>253</v>
      </c>
      <c r="G18" s="96" t="s">
        <v>254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281</v>
      </c>
      <c r="D20" s="22">
        <v>4299</v>
      </c>
      <c r="E20" s="23">
        <f t="shared" ref="E20:E42" si="6">C20-D20</f>
        <v>-4018</v>
      </c>
      <c r="F20" s="22">
        <v>28006</v>
      </c>
      <c r="G20" s="22">
        <v>128505</v>
      </c>
      <c r="H20" s="23">
        <f t="shared" ref="H20:H42" si="7">F20-G20</f>
        <v>-100499</v>
      </c>
      <c r="I20" s="4"/>
      <c r="J20" s="4"/>
    </row>
    <row r="21" spans="1:10">
      <c r="A21" s="45" t="s">
        <v>29</v>
      </c>
      <c r="B21" s="21" t="s">
        <v>30</v>
      </c>
      <c r="C21" s="22">
        <v>102</v>
      </c>
      <c r="D21" s="22">
        <v>1533</v>
      </c>
      <c r="E21" s="23">
        <f t="shared" si="6"/>
        <v>-1431</v>
      </c>
      <c r="F21" s="22">
        <v>12791</v>
      </c>
      <c r="G21" s="22">
        <v>94752</v>
      </c>
      <c r="H21" s="23">
        <f t="shared" si="7"/>
        <v>-81961</v>
      </c>
      <c r="I21" s="4"/>
      <c r="J21" s="4"/>
    </row>
    <row r="22" spans="1:10">
      <c r="A22" s="45" t="s">
        <v>31</v>
      </c>
      <c r="B22" s="21" t="s">
        <v>32</v>
      </c>
      <c r="C22" s="22">
        <v>99566</v>
      </c>
      <c r="D22" s="22">
        <v>400269</v>
      </c>
      <c r="E22" s="23">
        <f t="shared" si="6"/>
        <v>-300703</v>
      </c>
      <c r="F22" s="22">
        <v>4314099</v>
      </c>
      <c r="G22" s="22">
        <v>16278370</v>
      </c>
      <c r="H22" s="23">
        <f t="shared" si="7"/>
        <v>-11964271</v>
      </c>
      <c r="I22" s="4"/>
      <c r="J22" s="4"/>
    </row>
    <row r="23" spans="1:10">
      <c r="A23" s="45" t="s">
        <v>33</v>
      </c>
      <c r="B23" s="21" t="s">
        <v>34</v>
      </c>
      <c r="C23" s="22">
        <v>20496</v>
      </c>
      <c r="D23" s="22">
        <v>59368</v>
      </c>
      <c r="E23" s="23">
        <f t="shared" si="6"/>
        <v>-38872</v>
      </c>
      <c r="F23" s="22">
        <v>501339</v>
      </c>
      <c r="G23" s="22">
        <v>6305104</v>
      </c>
      <c r="H23" s="23">
        <f>F23-G23</f>
        <v>-5803765</v>
      </c>
      <c r="I23" s="4"/>
      <c r="J23" s="4"/>
    </row>
    <row r="24" spans="1:10">
      <c r="A24" s="45" t="s">
        <v>35</v>
      </c>
      <c r="B24" s="21" t="s">
        <v>36</v>
      </c>
      <c r="C24" s="22">
        <v>5365</v>
      </c>
      <c r="D24" s="22">
        <v>8749</v>
      </c>
      <c r="E24" s="23">
        <f t="shared" si="6"/>
        <v>-3384</v>
      </c>
      <c r="F24" s="22">
        <v>268325</v>
      </c>
      <c r="G24" s="22">
        <v>342766</v>
      </c>
      <c r="H24" s="23">
        <f>F24-G24</f>
        <v>-74441</v>
      </c>
      <c r="I24" s="4"/>
      <c r="J24" s="4"/>
    </row>
    <row r="25" spans="1:10">
      <c r="A25" s="45" t="s">
        <v>37</v>
      </c>
      <c r="B25" s="21" t="s">
        <v>38</v>
      </c>
      <c r="C25" s="22">
        <v>4485</v>
      </c>
      <c r="D25" s="22">
        <v>20459</v>
      </c>
      <c r="E25" s="23">
        <f t="shared" si="6"/>
        <v>-15974</v>
      </c>
      <c r="F25" s="22">
        <v>526029</v>
      </c>
      <c r="G25" s="22">
        <v>340023</v>
      </c>
      <c r="H25" s="23">
        <f t="shared" si="7"/>
        <v>186006</v>
      </c>
      <c r="I25" s="4"/>
      <c r="J25" s="4"/>
    </row>
    <row r="26" spans="1:10">
      <c r="A26" s="45" t="s">
        <v>39</v>
      </c>
      <c r="B26" s="21" t="s">
        <v>40</v>
      </c>
      <c r="C26" s="22">
        <v>3662</v>
      </c>
      <c r="D26" s="22">
        <v>35554</v>
      </c>
      <c r="E26" s="23">
        <f t="shared" si="6"/>
        <v>-31892</v>
      </c>
      <c r="F26" s="22">
        <v>386029</v>
      </c>
      <c r="G26" s="22">
        <v>1228870</v>
      </c>
      <c r="H26" s="23">
        <f t="shared" si="7"/>
        <v>-842841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121</v>
      </c>
      <c r="E27" s="23">
        <f t="shared" si="6"/>
        <v>-121</v>
      </c>
      <c r="F27" s="22">
        <v>0</v>
      </c>
      <c r="G27" s="22">
        <v>3318</v>
      </c>
      <c r="H27" s="23">
        <f t="shared" si="7"/>
        <v>-3318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1752</v>
      </c>
      <c r="E28" s="23">
        <f t="shared" si="6"/>
        <v>-1752</v>
      </c>
      <c r="F28" s="22">
        <v>0</v>
      </c>
      <c r="G28" s="22">
        <v>36396</v>
      </c>
      <c r="H28" s="23">
        <f t="shared" si="7"/>
        <v>-36396</v>
      </c>
      <c r="I28" s="4"/>
      <c r="J28" s="4"/>
    </row>
    <row r="29" spans="1:10">
      <c r="A29" s="45" t="s">
        <v>43</v>
      </c>
      <c r="B29" s="21" t="s">
        <v>44</v>
      </c>
      <c r="C29" s="22">
        <v>59399</v>
      </c>
      <c r="D29" s="22">
        <v>179963</v>
      </c>
      <c r="E29" s="23">
        <f t="shared" si="6"/>
        <v>-120564</v>
      </c>
      <c r="F29" s="22">
        <v>2165709</v>
      </c>
      <c r="G29" s="22">
        <v>2022933</v>
      </c>
      <c r="H29" s="23">
        <f t="shared" si="7"/>
        <v>142776</v>
      </c>
      <c r="I29" s="4"/>
      <c r="J29" s="4"/>
    </row>
    <row r="30" spans="1:10">
      <c r="A30" s="45" t="s">
        <v>45</v>
      </c>
      <c r="B30" s="21" t="s">
        <v>46</v>
      </c>
      <c r="C30" s="22">
        <v>549</v>
      </c>
      <c r="D30" s="22">
        <v>76809</v>
      </c>
      <c r="E30" s="23">
        <f t="shared" si="6"/>
        <v>-76260</v>
      </c>
      <c r="F30" s="22">
        <v>39936</v>
      </c>
      <c r="G30" s="22">
        <v>736544</v>
      </c>
      <c r="H30" s="23">
        <f t="shared" si="7"/>
        <v>-696608</v>
      </c>
      <c r="I30" s="4"/>
      <c r="J30" s="4"/>
    </row>
    <row r="31" spans="1:10">
      <c r="A31" s="45" t="s">
        <v>47</v>
      </c>
      <c r="B31" s="21" t="s">
        <v>48</v>
      </c>
      <c r="C31" s="22">
        <v>24215</v>
      </c>
      <c r="D31" s="22">
        <v>20281</v>
      </c>
      <c r="E31" s="23">
        <f t="shared" si="6"/>
        <v>3934</v>
      </c>
      <c r="F31" s="22">
        <v>157640</v>
      </c>
      <c r="G31" s="22">
        <v>161175</v>
      </c>
      <c r="H31" s="23">
        <f t="shared" si="7"/>
        <v>-3535</v>
      </c>
      <c r="I31" s="4"/>
      <c r="J31" s="4"/>
    </row>
    <row r="32" spans="1:10">
      <c r="A32" s="45" t="s">
        <v>49</v>
      </c>
      <c r="B32" s="21" t="s">
        <v>50</v>
      </c>
      <c r="C32" s="22">
        <v>6028</v>
      </c>
      <c r="D32" s="22">
        <v>97021</v>
      </c>
      <c r="E32" s="23">
        <f t="shared" si="6"/>
        <v>-90993</v>
      </c>
      <c r="F32" s="22">
        <v>386156</v>
      </c>
      <c r="G32" s="22">
        <v>1123506</v>
      </c>
      <c r="H32" s="23">
        <f t="shared" si="7"/>
        <v>-737350</v>
      </c>
      <c r="I32" s="4"/>
      <c r="J32" s="4"/>
    </row>
    <row r="33" spans="1:10">
      <c r="A33" s="45" t="s">
        <v>51</v>
      </c>
      <c r="B33" s="21" t="s">
        <v>52</v>
      </c>
      <c r="C33" s="22">
        <v>2962</v>
      </c>
      <c r="D33" s="22">
        <v>34411</v>
      </c>
      <c r="E33" s="23">
        <f t="shared" si="6"/>
        <v>-31449</v>
      </c>
      <c r="F33" s="22">
        <v>74321</v>
      </c>
      <c r="G33" s="22">
        <v>166541</v>
      </c>
      <c r="H33" s="23">
        <f t="shared" si="7"/>
        <v>-92220</v>
      </c>
      <c r="I33" s="4"/>
      <c r="J33" s="4"/>
    </row>
    <row r="34" spans="1:10">
      <c r="A34" s="45" t="s">
        <v>53</v>
      </c>
      <c r="B34" s="21" t="s">
        <v>54</v>
      </c>
      <c r="C34" s="22">
        <v>7248</v>
      </c>
      <c r="D34" s="22">
        <v>37232</v>
      </c>
      <c r="E34" s="23">
        <f t="shared" si="6"/>
        <v>-29984</v>
      </c>
      <c r="F34" s="22">
        <v>903189</v>
      </c>
      <c r="G34" s="22">
        <v>1120829</v>
      </c>
      <c r="H34" s="23">
        <f t="shared" si="7"/>
        <v>-217640</v>
      </c>
      <c r="I34" s="4"/>
      <c r="J34" s="4"/>
    </row>
    <row r="35" spans="1:10">
      <c r="A35" s="45">
        <v>87149320906</v>
      </c>
      <c r="B35" s="21" t="s">
        <v>88</v>
      </c>
      <c r="C35" s="22">
        <v>42179</v>
      </c>
      <c r="D35" s="22">
        <v>24009</v>
      </c>
      <c r="E35" s="23">
        <f t="shared" si="6"/>
        <v>18170</v>
      </c>
      <c r="F35" s="22">
        <v>938978</v>
      </c>
      <c r="G35" s="22">
        <v>282615</v>
      </c>
      <c r="H35" s="23">
        <f t="shared" si="7"/>
        <v>656363</v>
      </c>
      <c r="I35" s="4"/>
      <c r="J35" s="4"/>
    </row>
    <row r="36" spans="1:10">
      <c r="A36" s="45" t="s">
        <v>55</v>
      </c>
      <c r="B36" s="21" t="s">
        <v>56</v>
      </c>
      <c r="C36" s="22">
        <v>327</v>
      </c>
      <c r="D36" s="46">
        <v>1207</v>
      </c>
      <c r="E36" s="23">
        <f t="shared" si="6"/>
        <v>-880</v>
      </c>
      <c r="F36" s="22">
        <v>12887</v>
      </c>
      <c r="G36" s="22">
        <v>4307</v>
      </c>
      <c r="H36" s="23">
        <f t="shared" si="7"/>
        <v>8580</v>
      </c>
      <c r="I36" s="4"/>
      <c r="J36" s="4"/>
    </row>
    <row r="37" spans="1:10">
      <c r="A37" s="45" t="s">
        <v>57</v>
      </c>
      <c r="B37" s="21" t="s">
        <v>58</v>
      </c>
      <c r="C37" s="22">
        <v>4456</v>
      </c>
      <c r="D37" s="22">
        <v>15774</v>
      </c>
      <c r="E37" s="23">
        <f>C37-D37</f>
        <v>-11318</v>
      </c>
      <c r="F37" s="22">
        <v>134194</v>
      </c>
      <c r="G37" s="22">
        <v>399936</v>
      </c>
      <c r="H37" s="23">
        <f t="shared" si="7"/>
        <v>-265742</v>
      </c>
      <c r="I37" s="4"/>
      <c r="J37" s="4"/>
    </row>
    <row r="38" spans="1:10">
      <c r="A38" s="45" t="s">
        <v>59</v>
      </c>
      <c r="B38" s="21" t="s">
        <v>60</v>
      </c>
      <c r="C38" s="22">
        <v>16141</v>
      </c>
      <c r="D38" s="22">
        <v>23335</v>
      </c>
      <c r="E38" s="23">
        <f t="shared" si="6"/>
        <v>-7194</v>
      </c>
      <c r="F38" s="22">
        <v>322840</v>
      </c>
      <c r="G38" s="22">
        <v>990700</v>
      </c>
      <c r="H38" s="23">
        <f t="shared" si="7"/>
        <v>-667860</v>
      </c>
      <c r="I38" s="4"/>
      <c r="J38" s="4"/>
    </row>
    <row r="39" spans="1:10">
      <c r="A39" s="45" t="s">
        <v>61</v>
      </c>
      <c r="B39" s="21" t="s">
        <v>62</v>
      </c>
      <c r="C39" s="22">
        <v>7104</v>
      </c>
      <c r="D39" s="22">
        <v>41135</v>
      </c>
      <c r="E39" s="23">
        <f t="shared" si="6"/>
        <v>-34031</v>
      </c>
      <c r="F39" s="22">
        <v>169695</v>
      </c>
      <c r="G39" s="22">
        <v>2380873</v>
      </c>
      <c r="H39" s="23">
        <f t="shared" si="7"/>
        <v>-2211178</v>
      </c>
      <c r="I39" s="4"/>
      <c r="J39" s="4"/>
    </row>
    <row r="40" spans="1:10">
      <c r="A40" s="45" t="s">
        <v>63</v>
      </c>
      <c r="B40" s="21" t="s">
        <v>64</v>
      </c>
      <c r="C40" s="22">
        <v>65088</v>
      </c>
      <c r="D40" s="22">
        <v>69963</v>
      </c>
      <c r="E40" s="23">
        <f t="shared" si="6"/>
        <v>-4875</v>
      </c>
      <c r="F40" s="22">
        <v>924913</v>
      </c>
      <c r="G40" s="22">
        <v>413609</v>
      </c>
      <c r="H40" s="23">
        <f t="shared" si="7"/>
        <v>511304</v>
      </c>
      <c r="I40" s="4"/>
      <c r="J40" s="4"/>
    </row>
    <row r="41" spans="1:10">
      <c r="A41" s="45" t="s">
        <v>65</v>
      </c>
      <c r="B41" s="21" t="s">
        <v>66</v>
      </c>
      <c r="C41" s="22">
        <v>248</v>
      </c>
      <c r="D41" s="22">
        <v>23279</v>
      </c>
      <c r="E41" s="23">
        <f t="shared" si="6"/>
        <v>-23031</v>
      </c>
      <c r="F41" s="22">
        <v>2298</v>
      </c>
      <c r="G41" s="22">
        <v>122849</v>
      </c>
      <c r="H41" s="23">
        <f t="shared" si="7"/>
        <v>-120551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369901</v>
      </c>
      <c r="D42" s="49">
        <f>SUM(D20:D41)</f>
        <v>1176523</v>
      </c>
      <c r="E42" s="50">
        <f t="shared" si="6"/>
        <v>-806622</v>
      </c>
      <c r="F42" s="49">
        <f>SUM(F20:F41)</f>
        <v>12269374</v>
      </c>
      <c r="G42" s="49">
        <f>SUM(G20:G41)</f>
        <v>34684521</v>
      </c>
      <c r="H42" s="50">
        <f t="shared" si="7"/>
        <v>-22415147</v>
      </c>
    </row>
    <row r="43" spans="1:10" ht="6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915B5-7DAA-4A38-8580-202E28752087}">
  <sheetPr>
    <tabColor theme="7" tint="-0.499984740745262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199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95" t="s">
        <v>200</v>
      </c>
      <c r="D3" s="8" t="s">
        <v>201</v>
      </c>
      <c r="E3" s="9" t="s">
        <v>2</v>
      </c>
      <c r="F3" s="10" t="s">
        <v>202</v>
      </c>
      <c r="G3" s="96" t="s">
        <v>203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266</v>
      </c>
      <c r="D5" s="22">
        <v>3139</v>
      </c>
      <c r="E5" s="81">
        <f t="shared" ref="E5:E11" si="0">C5-D5</f>
        <v>-2873</v>
      </c>
      <c r="F5" s="22">
        <v>324243</v>
      </c>
      <c r="G5" s="22">
        <v>152828</v>
      </c>
      <c r="H5" s="81">
        <f t="shared" ref="H5:H11" si="1">F5-G5</f>
        <v>171415</v>
      </c>
      <c r="I5" s="24">
        <f t="shared" ref="I5" si="2">F5/C5</f>
        <v>1218.9586466165413</v>
      </c>
      <c r="J5" s="24">
        <f>G5/D5</f>
        <v>48.686842943612618</v>
      </c>
    </row>
    <row r="6" spans="1:10" ht="16.5">
      <c r="A6" s="25" t="s">
        <v>9</v>
      </c>
      <c r="B6" s="26" t="s">
        <v>10</v>
      </c>
      <c r="C6" s="22">
        <v>165</v>
      </c>
      <c r="D6" s="22">
        <v>868</v>
      </c>
      <c r="E6" s="81">
        <f t="shared" si="0"/>
        <v>-703</v>
      </c>
      <c r="F6" s="22">
        <v>170691</v>
      </c>
      <c r="G6" s="22">
        <v>73025</v>
      </c>
      <c r="H6" s="81">
        <f>F6-G7</f>
        <v>38456</v>
      </c>
      <c r="I6" s="24">
        <f>IF(C6,F6/C6,0)</f>
        <v>1034.4909090909091</v>
      </c>
      <c r="J6" s="24">
        <f t="shared" ref="J6:J10" si="3">G6/D6</f>
        <v>84.130184331797238</v>
      </c>
    </row>
    <row r="7" spans="1:10" ht="16.5">
      <c r="A7" s="20" t="s">
        <v>11</v>
      </c>
      <c r="B7" s="27" t="s">
        <v>12</v>
      </c>
      <c r="C7" s="28">
        <v>21</v>
      </c>
      <c r="D7" s="22">
        <v>2295</v>
      </c>
      <c r="E7" s="81">
        <f t="shared" si="0"/>
        <v>-2274</v>
      </c>
      <c r="F7" s="22">
        <v>26415</v>
      </c>
      <c r="G7" s="22">
        <v>132235</v>
      </c>
      <c r="H7" s="81">
        <f>F7-G8</f>
        <v>-440615</v>
      </c>
      <c r="I7" s="24">
        <f>IF(C7,F7/C7,0)</f>
        <v>1257.8571428571429</v>
      </c>
      <c r="J7" s="24">
        <f t="shared" si="3"/>
        <v>57.618736383442268</v>
      </c>
    </row>
    <row r="8" spans="1:10" ht="16.5">
      <c r="A8" s="20" t="s">
        <v>13</v>
      </c>
      <c r="B8" s="27" t="s">
        <v>14</v>
      </c>
      <c r="C8" s="22">
        <v>0</v>
      </c>
      <c r="D8" s="22">
        <v>3360</v>
      </c>
      <c r="E8" s="81">
        <f t="shared" si="0"/>
        <v>-3360</v>
      </c>
      <c r="F8" s="22">
        <v>0</v>
      </c>
      <c r="G8" s="22">
        <v>467030</v>
      </c>
      <c r="H8" s="81">
        <f t="shared" si="1"/>
        <v>-467030</v>
      </c>
      <c r="I8" s="24">
        <f t="shared" ref="I8:I10" si="4">IF(C8,F8/C8,0)</f>
        <v>0</v>
      </c>
      <c r="J8" s="24">
        <f t="shared" si="3"/>
        <v>138.9970238095238</v>
      </c>
    </row>
    <row r="9" spans="1:10" ht="16.5">
      <c r="A9" s="20" t="s">
        <v>15</v>
      </c>
      <c r="B9" s="27" t="s">
        <v>16</v>
      </c>
      <c r="C9" s="22">
        <v>191</v>
      </c>
      <c r="D9" s="22">
        <v>966</v>
      </c>
      <c r="E9" s="81">
        <f t="shared" si="0"/>
        <v>-775</v>
      </c>
      <c r="F9" s="22">
        <v>378553</v>
      </c>
      <c r="G9" s="22">
        <v>136678</v>
      </c>
      <c r="H9" s="81">
        <f t="shared" si="1"/>
        <v>241875</v>
      </c>
      <c r="I9" s="24">
        <f t="shared" si="4"/>
        <v>1981.9528795811518</v>
      </c>
      <c r="J9" s="24">
        <f t="shared" si="3"/>
        <v>141.48861283643893</v>
      </c>
    </row>
    <row r="10" spans="1:10" ht="16.5">
      <c r="A10" s="20" t="s">
        <v>17</v>
      </c>
      <c r="B10" s="27" t="s">
        <v>18</v>
      </c>
      <c r="C10" s="22">
        <v>1931</v>
      </c>
      <c r="D10" s="22">
        <v>2461</v>
      </c>
      <c r="E10" s="81">
        <f t="shared" si="0"/>
        <v>-530</v>
      </c>
      <c r="F10" s="22">
        <v>3086514</v>
      </c>
      <c r="G10" s="22">
        <v>773062</v>
      </c>
      <c r="H10" s="83">
        <f>F10-G10</f>
        <v>2313452</v>
      </c>
      <c r="I10" s="24">
        <f t="shared" si="4"/>
        <v>1598.4018643190057</v>
      </c>
      <c r="J10" s="24">
        <f t="shared" si="3"/>
        <v>314.12515237708249</v>
      </c>
    </row>
    <row r="11" spans="1:10" ht="20.25" thickBot="1">
      <c r="A11" s="47" t="s">
        <v>19</v>
      </c>
      <c r="B11" s="67" t="s">
        <v>20</v>
      </c>
      <c r="C11" s="60">
        <f>SUM(C5:C10)</f>
        <v>2574</v>
      </c>
      <c r="D11" s="60">
        <f>SUM(D5:D10)</f>
        <v>13089</v>
      </c>
      <c r="E11" s="77">
        <f t="shared" si="0"/>
        <v>-10515</v>
      </c>
      <c r="F11" s="60">
        <f>SUM(F5:F10)</f>
        <v>3986416</v>
      </c>
      <c r="G11" s="60">
        <f>SUM(G5:G10)</f>
        <v>1734858</v>
      </c>
      <c r="H11" s="79">
        <f t="shared" si="1"/>
        <v>2251558</v>
      </c>
      <c r="I11" s="69">
        <f t="shared" ref="I11:J13" si="5">F11/C11</f>
        <v>1548.7241647241647</v>
      </c>
      <c r="J11" s="69">
        <f t="shared" si="5"/>
        <v>132.5432042172817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0</v>
      </c>
      <c r="D13" s="22">
        <v>47</v>
      </c>
      <c r="E13" s="81">
        <f>C13-D13</f>
        <v>-47</v>
      </c>
      <c r="F13" s="22">
        <v>0</v>
      </c>
      <c r="G13" s="22">
        <v>11547</v>
      </c>
      <c r="H13" s="81">
        <v>4294</v>
      </c>
      <c r="I13" s="24">
        <v>0</v>
      </c>
      <c r="J13" s="24">
        <f t="shared" si="5"/>
        <v>245.68085106382978</v>
      </c>
    </row>
    <row r="14" spans="1:10" ht="20.25" thickBot="1">
      <c r="A14" s="29" t="s">
        <v>23</v>
      </c>
      <c r="B14" s="35" t="s">
        <v>24</v>
      </c>
      <c r="C14" s="30">
        <f>C11+C13</f>
        <v>2574</v>
      </c>
      <c r="D14" s="30">
        <f>D11+D13</f>
        <v>13136</v>
      </c>
      <c r="E14" s="78">
        <f>C14-D14</f>
        <v>-10562</v>
      </c>
      <c r="F14" s="30">
        <f>F11+F13</f>
        <v>3986416</v>
      </c>
      <c r="G14" s="30">
        <f>G11+G13</f>
        <v>1746405</v>
      </c>
      <c r="H14" s="80">
        <f>F14-G14</f>
        <v>2240011</v>
      </c>
      <c r="I14" s="31">
        <f>F14/C14</f>
        <v>1548.7241647241647</v>
      </c>
      <c r="J14" s="31">
        <f>G14/D14</f>
        <v>132.94800548112059</v>
      </c>
    </row>
    <row r="15" spans="1:10" ht="18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1" customHeight="1">
      <c r="A16" s="100" t="s">
        <v>204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200</v>
      </c>
      <c r="D18" s="8" t="s">
        <v>201</v>
      </c>
      <c r="E18" s="9" t="s">
        <v>2</v>
      </c>
      <c r="F18" s="10" t="s">
        <v>202</v>
      </c>
      <c r="G18" s="96" t="s">
        <v>203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0</v>
      </c>
      <c r="D20" s="22">
        <v>2806</v>
      </c>
      <c r="E20" s="23">
        <f t="shared" ref="E20:E42" si="6">C20-D20</f>
        <v>-2806</v>
      </c>
      <c r="F20" s="22">
        <v>0</v>
      </c>
      <c r="G20" s="22">
        <v>137150</v>
      </c>
      <c r="H20" s="23">
        <f t="shared" ref="H20:H42" si="7">F20-G20</f>
        <v>-137150</v>
      </c>
      <c r="I20" s="4"/>
      <c r="J20" s="4"/>
    </row>
    <row r="21" spans="1:10">
      <c r="A21" s="45" t="s">
        <v>29</v>
      </c>
      <c r="B21" s="21" t="s">
        <v>30</v>
      </c>
      <c r="C21" s="22">
        <v>45</v>
      </c>
      <c r="D21" s="22">
        <v>1561</v>
      </c>
      <c r="E21" s="23">
        <f t="shared" si="6"/>
        <v>-1516</v>
      </c>
      <c r="F21" s="22">
        <v>7566</v>
      </c>
      <c r="G21" s="22">
        <v>90430</v>
      </c>
      <c r="H21" s="23">
        <f t="shared" si="7"/>
        <v>-82864</v>
      </c>
      <c r="I21" s="4"/>
      <c r="J21" s="4"/>
    </row>
    <row r="22" spans="1:10">
      <c r="A22" s="45" t="s">
        <v>31</v>
      </c>
      <c r="B22" s="21" t="s">
        <v>32</v>
      </c>
      <c r="C22" s="22">
        <v>64710</v>
      </c>
      <c r="D22" s="22">
        <v>297335</v>
      </c>
      <c r="E22" s="23">
        <f t="shared" si="6"/>
        <v>-232625</v>
      </c>
      <c r="F22" s="22">
        <v>2779998</v>
      </c>
      <c r="G22" s="22">
        <v>14410916</v>
      </c>
      <c r="H22" s="23">
        <f t="shared" si="7"/>
        <v>-11630918</v>
      </c>
      <c r="I22" s="4"/>
      <c r="J22" s="4"/>
    </row>
    <row r="23" spans="1:10">
      <c r="A23" s="45" t="s">
        <v>33</v>
      </c>
      <c r="B23" s="21" t="s">
        <v>34</v>
      </c>
      <c r="C23" s="22">
        <v>12873</v>
      </c>
      <c r="D23" s="22">
        <v>38384</v>
      </c>
      <c r="E23" s="23">
        <f t="shared" si="6"/>
        <v>-25511</v>
      </c>
      <c r="F23" s="22">
        <v>198654</v>
      </c>
      <c r="G23" s="22">
        <v>4033313</v>
      </c>
      <c r="H23" s="23">
        <f>F23-G23</f>
        <v>-3834659</v>
      </c>
      <c r="I23" s="4"/>
      <c r="J23" s="4"/>
    </row>
    <row r="24" spans="1:10">
      <c r="A24" s="45" t="s">
        <v>35</v>
      </c>
      <c r="B24" s="21" t="s">
        <v>36</v>
      </c>
      <c r="C24" s="22">
        <v>4251</v>
      </c>
      <c r="D24" s="22">
        <v>6544</v>
      </c>
      <c r="E24" s="23">
        <f t="shared" si="6"/>
        <v>-2293</v>
      </c>
      <c r="F24" s="22">
        <v>150328</v>
      </c>
      <c r="G24" s="22">
        <v>310745</v>
      </c>
      <c r="H24" s="23">
        <f>F24-G24</f>
        <v>-160417</v>
      </c>
      <c r="I24" s="4"/>
      <c r="J24" s="4"/>
    </row>
    <row r="25" spans="1:10">
      <c r="A25" s="45" t="s">
        <v>37</v>
      </c>
      <c r="B25" s="21" t="s">
        <v>38</v>
      </c>
      <c r="C25" s="22">
        <v>4392</v>
      </c>
      <c r="D25" s="22">
        <v>14928</v>
      </c>
      <c r="E25" s="23">
        <f t="shared" si="6"/>
        <v>-10536</v>
      </c>
      <c r="F25" s="22">
        <v>390757</v>
      </c>
      <c r="G25" s="22">
        <v>139503</v>
      </c>
      <c r="H25" s="23">
        <f t="shared" si="7"/>
        <v>251254</v>
      </c>
      <c r="I25" s="4"/>
      <c r="J25" s="4"/>
    </row>
    <row r="26" spans="1:10">
      <c r="A26" s="45" t="s">
        <v>39</v>
      </c>
      <c r="B26" s="21" t="s">
        <v>40</v>
      </c>
      <c r="C26" s="22">
        <v>3607</v>
      </c>
      <c r="D26" s="22">
        <v>30079</v>
      </c>
      <c r="E26" s="23">
        <f t="shared" si="6"/>
        <v>-26472</v>
      </c>
      <c r="F26" s="22">
        <v>981051</v>
      </c>
      <c r="G26" s="22">
        <v>1596041</v>
      </c>
      <c r="H26" s="23">
        <f t="shared" si="7"/>
        <v>-614990</v>
      </c>
      <c r="I26" s="4"/>
      <c r="J26" s="4"/>
    </row>
    <row r="27" spans="1:10">
      <c r="A27" s="45">
        <v>87149320103</v>
      </c>
      <c r="B27" s="21" t="s">
        <v>89</v>
      </c>
      <c r="C27" s="22">
        <v>38</v>
      </c>
      <c r="D27" s="22">
        <v>397</v>
      </c>
      <c r="E27" s="23">
        <f t="shared" si="6"/>
        <v>-359</v>
      </c>
      <c r="F27" s="22">
        <v>4046</v>
      </c>
      <c r="G27" s="22">
        <v>12599</v>
      </c>
      <c r="H27" s="23">
        <f t="shared" si="7"/>
        <v>-8553</v>
      </c>
      <c r="I27" s="4"/>
      <c r="J27" s="4"/>
    </row>
    <row r="28" spans="1:10">
      <c r="A28" s="45" t="s">
        <v>41</v>
      </c>
      <c r="B28" s="21" t="s">
        <v>42</v>
      </c>
      <c r="C28" s="22">
        <v>13</v>
      </c>
      <c r="D28" s="22">
        <v>3146</v>
      </c>
      <c r="E28" s="23">
        <f t="shared" si="6"/>
        <v>-3133</v>
      </c>
      <c r="F28" s="22">
        <v>1974</v>
      </c>
      <c r="G28" s="22">
        <v>65329</v>
      </c>
      <c r="H28" s="23">
        <f t="shared" si="7"/>
        <v>-63355</v>
      </c>
      <c r="I28" s="4"/>
      <c r="J28" s="4"/>
    </row>
    <row r="29" spans="1:10">
      <c r="A29" s="45" t="s">
        <v>43</v>
      </c>
      <c r="B29" s="21" t="s">
        <v>44</v>
      </c>
      <c r="C29" s="22">
        <v>42310</v>
      </c>
      <c r="D29" s="22">
        <v>142328</v>
      </c>
      <c r="E29" s="23">
        <f t="shared" si="6"/>
        <v>-100018</v>
      </c>
      <c r="F29" s="22">
        <v>1463059</v>
      </c>
      <c r="G29" s="22">
        <v>1649464</v>
      </c>
      <c r="H29" s="23">
        <f t="shared" si="7"/>
        <v>-186405</v>
      </c>
      <c r="I29" s="4"/>
      <c r="J29" s="4"/>
    </row>
    <row r="30" spans="1:10">
      <c r="A30" s="45" t="s">
        <v>45</v>
      </c>
      <c r="B30" s="21" t="s">
        <v>46</v>
      </c>
      <c r="C30" s="22">
        <v>582</v>
      </c>
      <c r="D30" s="22">
        <v>47886</v>
      </c>
      <c r="E30" s="23">
        <f t="shared" si="6"/>
        <v>-47304</v>
      </c>
      <c r="F30" s="22">
        <v>29672</v>
      </c>
      <c r="G30" s="22">
        <v>460125</v>
      </c>
      <c r="H30" s="23">
        <f t="shared" si="7"/>
        <v>-430453</v>
      </c>
      <c r="I30" s="4"/>
      <c r="J30" s="4"/>
    </row>
    <row r="31" spans="1:10">
      <c r="A31" s="45" t="s">
        <v>47</v>
      </c>
      <c r="B31" s="21" t="s">
        <v>48</v>
      </c>
      <c r="C31" s="22">
        <v>23539</v>
      </c>
      <c r="D31" s="22">
        <v>8974</v>
      </c>
      <c r="E31" s="23">
        <f t="shared" si="6"/>
        <v>14565</v>
      </c>
      <c r="F31" s="22">
        <v>119244</v>
      </c>
      <c r="G31" s="22">
        <v>48549</v>
      </c>
      <c r="H31" s="23">
        <f t="shared" si="7"/>
        <v>70695</v>
      </c>
      <c r="I31" s="4"/>
      <c r="J31" s="4"/>
    </row>
    <row r="32" spans="1:10">
      <c r="A32" s="45" t="s">
        <v>49</v>
      </c>
      <c r="B32" s="21" t="s">
        <v>50</v>
      </c>
      <c r="C32" s="22">
        <v>6268</v>
      </c>
      <c r="D32" s="22">
        <v>76629</v>
      </c>
      <c r="E32" s="23">
        <f t="shared" si="6"/>
        <v>-70361</v>
      </c>
      <c r="F32" s="22">
        <v>512664</v>
      </c>
      <c r="G32" s="22">
        <v>807896</v>
      </c>
      <c r="H32" s="23">
        <f t="shared" si="7"/>
        <v>-295232</v>
      </c>
      <c r="I32" s="4"/>
      <c r="J32" s="4"/>
    </row>
    <row r="33" spans="1:10">
      <c r="A33" s="45" t="s">
        <v>51</v>
      </c>
      <c r="B33" s="21" t="s">
        <v>52</v>
      </c>
      <c r="C33" s="22">
        <v>4235</v>
      </c>
      <c r="D33" s="22">
        <v>30530</v>
      </c>
      <c r="E33" s="23">
        <f t="shared" si="6"/>
        <v>-26295</v>
      </c>
      <c r="F33" s="22">
        <v>105493</v>
      </c>
      <c r="G33" s="22">
        <v>99925</v>
      </c>
      <c r="H33" s="23">
        <f t="shared" si="7"/>
        <v>5568</v>
      </c>
      <c r="I33" s="4"/>
      <c r="J33" s="4"/>
    </row>
    <row r="34" spans="1:10">
      <c r="A34" s="45" t="s">
        <v>53</v>
      </c>
      <c r="B34" s="21" t="s">
        <v>54</v>
      </c>
      <c r="C34" s="22">
        <v>4832</v>
      </c>
      <c r="D34" s="22">
        <v>13779</v>
      </c>
      <c r="E34" s="23">
        <f t="shared" si="6"/>
        <v>-8947</v>
      </c>
      <c r="F34" s="22">
        <v>531875</v>
      </c>
      <c r="G34" s="22">
        <v>366580</v>
      </c>
      <c r="H34" s="23">
        <f t="shared" si="7"/>
        <v>165295</v>
      </c>
      <c r="I34" s="4"/>
      <c r="J34" s="4"/>
    </row>
    <row r="35" spans="1:10">
      <c r="A35" s="45">
        <v>87149320906</v>
      </c>
      <c r="B35" s="21" t="s">
        <v>88</v>
      </c>
      <c r="C35" s="22">
        <v>10806</v>
      </c>
      <c r="D35" s="22">
        <v>31145</v>
      </c>
      <c r="E35" s="23">
        <f t="shared" si="6"/>
        <v>-20339</v>
      </c>
      <c r="F35" s="22">
        <v>331053</v>
      </c>
      <c r="G35" s="22">
        <v>314572</v>
      </c>
      <c r="H35" s="23">
        <f t="shared" si="7"/>
        <v>16481</v>
      </c>
      <c r="I35" s="4"/>
      <c r="J35" s="4"/>
    </row>
    <row r="36" spans="1:10">
      <c r="A36" s="45" t="s">
        <v>55</v>
      </c>
      <c r="B36" s="21" t="s">
        <v>56</v>
      </c>
      <c r="C36" s="22">
        <v>3251</v>
      </c>
      <c r="D36" s="46">
        <v>4388</v>
      </c>
      <c r="E36" s="23">
        <f t="shared" si="6"/>
        <v>-1137</v>
      </c>
      <c r="F36" s="22">
        <v>56908</v>
      </c>
      <c r="G36" s="22">
        <v>7863</v>
      </c>
      <c r="H36" s="23">
        <f t="shared" si="7"/>
        <v>49045</v>
      </c>
      <c r="I36" s="4"/>
      <c r="J36" s="4"/>
    </row>
    <row r="37" spans="1:10">
      <c r="A37" s="45" t="s">
        <v>57</v>
      </c>
      <c r="B37" s="21" t="s">
        <v>58</v>
      </c>
      <c r="C37" s="22">
        <v>875</v>
      </c>
      <c r="D37" s="22">
        <v>6760</v>
      </c>
      <c r="E37" s="23">
        <f>C37-D37</f>
        <v>-5885</v>
      </c>
      <c r="F37" s="22">
        <v>40822</v>
      </c>
      <c r="G37" s="22">
        <v>141908</v>
      </c>
      <c r="H37" s="23">
        <f t="shared" si="7"/>
        <v>-101086</v>
      </c>
      <c r="I37" s="4"/>
      <c r="J37" s="4"/>
    </row>
    <row r="38" spans="1:10">
      <c r="A38" s="45" t="s">
        <v>59</v>
      </c>
      <c r="B38" s="21" t="s">
        <v>60</v>
      </c>
      <c r="C38" s="22">
        <v>4765</v>
      </c>
      <c r="D38" s="22">
        <v>15365</v>
      </c>
      <c r="E38" s="23">
        <f t="shared" si="6"/>
        <v>-10600</v>
      </c>
      <c r="F38" s="22">
        <v>154077</v>
      </c>
      <c r="G38" s="22">
        <v>919683</v>
      </c>
      <c r="H38" s="23">
        <f t="shared" si="7"/>
        <v>-765606</v>
      </c>
      <c r="I38" s="4"/>
      <c r="J38" s="4"/>
    </row>
    <row r="39" spans="1:10">
      <c r="A39" s="45" t="s">
        <v>61</v>
      </c>
      <c r="B39" s="21" t="s">
        <v>62</v>
      </c>
      <c r="C39" s="22">
        <v>2947</v>
      </c>
      <c r="D39" s="22">
        <v>27074</v>
      </c>
      <c r="E39" s="23">
        <f t="shared" si="6"/>
        <v>-24127</v>
      </c>
      <c r="F39" s="22">
        <v>89671</v>
      </c>
      <c r="G39" s="22">
        <v>2154326</v>
      </c>
      <c r="H39" s="23">
        <f t="shared" si="7"/>
        <v>-2064655</v>
      </c>
      <c r="I39" s="4"/>
      <c r="J39" s="4"/>
    </row>
    <row r="40" spans="1:10">
      <c r="A40" s="45" t="s">
        <v>63</v>
      </c>
      <c r="B40" s="21" t="s">
        <v>64</v>
      </c>
      <c r="C40" s="22">
        <v>45709</v>
      </c>
      <c r="D40" s="22">
        <v>39489</v>
      </c>
      <c r="E40" s="23">
        <f t="shared" si="6"/>
        <v>6220</v>
      </c>
      <c r="F40" s="22">
        <v>779542</v>
      </c>
      <c r="G40" s="22">
        <v>221316</v>
      </c>
      <c r="H40" s="23">
        <f t="shared" si="7"/>
        <v>558226</v>
      </c>
      <c r="I40" s="4"/>
      <c r="J40" s="4"/>
    </row>
    <row r="41" spans="1:10">
      <c r="A41" s="45" t="s">
        <v>65</v>
      </c>
      <c r="B41" s="21" t="s">
        <v>66</v>
      </c>
      <c r="C41" s="22">
        <v>5</v>
      </c>
      <c r="D41" s="22">
        <v>15241</v>
      </c>
      <c r="E41" s="23">
        <f t="shared" si="6"/>
        <v>-15236</v>
      </c>
      <c r="F41" s="22">
        <v>33</v>
      </c>
      <c r="G41" s="22">
        <v>86292</v>
      </c>
      <c r="H41" s="23">
        <f t="shared" si="7"/>
        <v>-86259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240053</v>
      </c>
      <c r="D42" s="49">
        <f>SUM(D20:D41)</f>
        <v>854768</v>
      </c>
      <c r="E42" s="50">
        <f t="shared" si="6"/>
        <v>-614715</v>
      </c>
      <c r="F42" s="49">
        <f>SUM(F20:F41)</f>
        <v>8728487</v>
      </c>
      <c r="G42" s="49">
        <f>SUM(G20:G41)</f>
        <v>28074525</v>
      </c>
      <c r="H42" s="50">
        <f t="shared" si="7"/>
        <v>-19346038</v>
      </c>
    </row>
    <row r="43" spans="1:10" ht="6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8971-789A-4D2E-A09F-34B2BD5CC2F1}">
  <sheetPr>
    <tabColor theme="7" tint="-0.499984740745262"/>
    <pageSetUpPr fitToPage="1"/>
  </sheetPr>
  <dimension ref="A1:K46"/>
  <sheetViews>
    <sheetView topLeftCell="B1" zoomScaleNormal="100" workbookViewId="0">
      <selection activeCell="B2" sqref="B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205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206</v>
      </c>
      <c r="D3" s="7" t="s">
        <v>207</v>
      </c>
      <c r="E3" s="9" t="s">
        <v>68</v>
      </c>
      <c r="F3" s="71" t="s">
        <v>208</v>
      </c>
      <c r="G3" s="71" t="s">
        <v>209</v>
      </c>
      <c r="H3" s="9" t="s">
        <v>68</v>
      </c>
      <c r="I3" s="55" t="s">
        <v>86</v>
      </c>
      <c r="J3" s="55" t="s">
        <v>87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1324</v>
      </c>
      <c r="D5" s="22">
        <v>3849</v>
      </c>
      <c r="E5" s="86">
        <f>IF(D5,(C5-D5)/D5,0)</f>
        <v>-0.65601454923356717</v>
      </c>
      <c r="F5" s="73">
        <v>1207072</v>
      </c>
      <c r="G5" s="73">
        <v>4047933</v>
      </c>
      <c r="H5" s="87">
        <f>IF(G5,(F5-G5)/G5,0)</f>
        <v>-0.70180534114571558</v>
      </c>
      <c r="I5" s="24">
        <f>IF(C5,F5/C5,0)</f>
        <v>911.6858006042296</v>
      </c>
      <c r="J5" s="24">
        <f>IF(D5,G5/D5,0)</f>
        <v>1051.684333593141</v>
      </c>
      <c r="K5" s="86">
        <f>IF(J5,(I5-J5)/J5,0)</f>
        <v>-0.13311839733373057</v>
      </c>
    </row>
    <row r="6" spans="1:11" ht="16.5">
      <c r="A6" s="25" t="s">
        <v>9</v>
      </c>
      <c r="B6" s="26" t="s">
        <v>10</v>
      </c>
      <c r="C6" s="22">
        <v>982</v>
      </c>
      <c r="D6" s="22">
        <v>1607</v>
      </c>
      <c r="E6" s="86">
        <f t="shared" ref="E6:E13" si="0">IF(D6,(C6-D6)/D6,0)</f>
        <v>-0.38892345986309895</v>
      </c>
      <c r="F6" s="73">
        <v>1123086</v>
      </c>
      <c r="G6" s="73">
        <v>1309895</v>
      </c>
      <c r="H6" s="87">
        <f t="shared" ref="H6:H13" si="1">IF(G6,(F6-G6)/G6,0)</f>
        <v>-0.14261372094709882</v>
      </c>
      <c r="I6" s="24">
        <f t="shared" ref="I6:J11" si="2">IF(C6,F6/C6,0)</f>
        <v>1143.6720977596742</v>
      </c>
      <c r="J6" s="24">
        <f t="shared" si="2"/>
        <v>815.11823273179834</v>
      </c>
      <c r="K6" s="86">
        <f t="shared" ref="K6:K11" si="3">IF(J6,(I6-J6)/J6,0)</f>
        <v>0.40307510227903498</v>
      </c>
    </row>
    <row r="7" spans="1:11" ht="16.5">
      <c r="A7" s="20" t="s">
        <v>11</v>
      </c>
      <c r="B7" s="27" t="s">
        <v>12</v>
      </c>
      <c r="C7" s="22">
        <v>48</v>
      </c>
      <c r="D7" s="22">
        <v>2382</v>
      </c>
      <c r="E7" s="86">
        <f t="shared" si="0"/>
        <v>-0.97984886649874059</v>
      </c>
      <c r="F7" s="73">
        <v>34594</v>
      </c>
      <c r="G7" s="73">
        <v>294152</v>
      </c>
      <c r="H7" s="87">
        <f t="shared" si="1"/>
        <v>-0.88239413636487263</v>
      </c>
      <c r="I7" s="24">
        <f t="shared" si="2"/>
        <v>720.70833333333337</v>
      </c>
      <c r="J7" s="24">
        <f t="shared" si="2"/>
        <v>123.48950461796809</v>
      </c>
      <c r="K7" s="86">
        <f t="shared" si="3"/>
        <v>4.8361909828931982</v>
      </c>
    </row>
    <row r="8" spans="1:11" ht="16.5">
      <c r="A8" s="20" t="s">
        <v>13</v>
      </c>
      <c r="B8" s="27" t="s">
        <v>14</v>
      </c>
      <c r="C8" s="22">
        <v>0</v>
      </c>
      <c r="D8" s="22">
        <v>199</v>
      </c>
      <c r="E8" s="86">
        <f t="shared" si="0"/>
        <v>-1</v>
      </c>
      <c r="F8" s="73">
        <v>0</v>
      </c>
      <c r="G8" s="73">
        <v>204642</v>
      </c>
      <c r="H8" s="87">
        <f t="shared" si="1"/>
        <v>-1</v>
      </c>
      <c r="I8" s="24">
        <f t="shared" si="2"/>
        <v>0</v>
      </c>
      <c r="J8" s="24">
        <f t="shared" si="2"/>
        <v>1028.3517587939698</v>
      </c>
      <c r="K8" s="86">
        <f t="shared" si="3"/>
        <v>-1</v>
      </c>
    </row>
    <row r="9" spans="1:11" ht="16.5">
      <c r="A9" s="20" t="s">
        <v>15</v>
      </c>
      <c r="B9" s="27" t="s">
        <v>16</v>
      </c>
      <c r="C9" s="22">
        <v>1908</v>
      </c>
      <c r="D9" s="22">
        <v>7561</v>
      </c>
      <c r="E9" s="86">
        <f t="shared" si="0"/>
        <v>-0.7476524269276551</v>
      </c>
      <c r="F9" s="73">
        <v>2434394</v>
      </c>
      <c r="G9" s="73">
        <v>7254264</v>
      </c>
      <c r="H9" s="87">
        <f t="shared" si="1"/>
        <v>-0.66441888522391801</v>
      </c>
      <c r="I9" s="24">
        <f t="shared" si="2"/>
        <v>1275.8878406708595</v>
      </c>
      <c r="J9" s="24">
        <f t="shared" si="2"/>
        <v>959.43182118767356</v>
      </c>
      <c r="K9" s="86">
        <f t="shared" si="3"/>
        <v>0.32983690189829995</v>
      </c>
    </row>
    <row r="10" spans="1:11" ht="16.5">
      <c r="A10" s="20" t="s">
        <v>17</v>
      </c>
      <c r="B10" s="27" t="s">
        <v>18</v>
      </c>
      <c r="C10" s="22">
        <v>18999</v>
      </c>
      <c r="D10" s="22">
        <v>65992</v>
      </c>
      <c r="E10" s="86">
        <f t="shared" si="0"/>
        <v>-0.71210146684446596</v>
      </c>
      <c r="F10" s="73">
        <v>30253244</v>
      </c>
      <c r="G10" s="73">
        <v>98998297</v>
      </c>
      <c r="H10" s="87">
        <f t="shared" si="1"/>
        <v>-0.69440641994073893</v>
      </c>
      <c r="I10" s="24">
        <f t="shared" si="2"/>
        <v>1592.359808410969</v>
      </c>
      <c r="J10" s="24">
        <f t="shared" si="2"/>
        <v>1500.1560340647352</v>
      </c>
      <c r="K10" s="86">
        <f t="shared" si="3"/>
        <v>6.1462789371585447E-2</v>
      </c>
    </row>
    <row r="11" spans="1:11" ht="20.25" thickBot="1">
      <c r="A11" s="29" t="s">
        <v>19</v>
      </c>
      <c r="B11" s="67" t="s">
        <v>20</v>
      </c>
      <c r="C11" s="60">
        <f>SUM(C5:C10)</f>
        <v>23261</v>
      </c>
      <c r="D11" s="60">
        <f>SUM(D5:D10)</f>
        <v>81590</v>
      </c>
      <c r="E11" s="88">
        <f t="shared" si="0"/>
        <v>-0.71490378722882708</v>
      </c>
      <c r="F11" s="74">
        <f>SUM(F5:F10)</f>
        <v>35052390</v>
      </c>
      <c r="G11" s="74">
        <f>SUM(G5:G10)</f>
        <v>112109183</v>
      </c>
      <c r="H11" s="88">
        <f t="shared" si="1"/>
        <v>-0.68733703107978228</v>
      </c>
      <c r="I11" s="68">
        <f t="shared" si="2"/>
        <v>1506.9167275697519</v>
      </c>
      <c r="J11" s="69">
        <f t="shared" si="2"/>
        <v>1374.0554357151611</v>
      </c>
      <c r="K11" s="88">
        <f t="shared" si="3"/>
        <v>9.6692817772260964E-2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145</v>
      </c>
      <c r="D13" s="22">
        <v>27</v>
      </c>
      <c r="E13" s="86">
        <f t="shared" si="0"/>
        <v>4.3703703703703702</v>
      </c>
      <c r="F13" s="73">
        <v>52229</v>
      </c>
      <c r="G13" s="73">
        <v>22111</v>
      </c>
      <c r="H13" s="89">
        <f t="shared" si="1"/>
        <v>1.3621274478766225</v>
      </c>
      <c r="I13" s="24">
        <f t="shared" ref="I13:J13" si="4">IF(C13,F13/C13,0)</f>
        <v>360.2</v>
      </c>
      <c r="J13" s="24">
        <f t="shared" si="4"/>
        <v>818.92592592592598</v>
      </c>
      <c r="K13" s="86">
        <f t="shared" ref="K13" si="5">IF(J13,(I13-J13)/J13,0)</f>
        <v>-0.56015557867124965</v>
      </c>
    </row>
    <row r="14" spans="1:11" ht="20.25" thickBot="1">
      <c r="A14" s="29" t="s">
        <v>23</v>
      </c>
      <c r="B14" s="35" t="s">
        <v>75</v>
      </c>
      <c r="C14" s="30">
        <f>SUM(C11+C13)</f>
        <v>23406</v>
      </c>
      <c r="D14" s="30">
        <f>D11+D13</f>
        <v>81617</v>
      </c>
      <c r="E14" s="88">
        <f>(C14-D14)/D14</f>
        <v>-0.71322151022458558</v>
      </c>
      <c r="F14" s="76">
        <f>SUM(F11+F13)</f>
        <v>35104619</v>
      </c>
      <c r="G14" s="76">
        <f>G11+G13</f>
        <v>112131294</v>
      </c>
      <c r="H14" s="90">
        <f>(F14-G14)/G14</f>
        <v>-0.68693290028384046</v>
      </c>
      <c r="I14" s="31">
        <f>F14/C14</f>
        <v>1499.8128257711699</v>
      </c>
      <c r="J14" s="59">
        <f>G14/D14</f>
        <v>1373.871791416004</v>
      </c>
      <c r="K14" s="85">
        <f>(I14-J14)/J14</f>
        <v>9.1668695100990877E-2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8.75" customHeight="1">
      <c r="A16" s="101" t="s">
        <v>210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206</v>
      </c>
      <c r="D18" s="7" t="s">
        <v>207</v>
      </c>
      <c r="E18" s="9" t="s">
        <v>68</v>
      </c>
      <c r="F18" s="71" t="s">
        <v>208</v>
      </c>
      <c r="G18" s="71" t="s">
        <v>209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1535</v>
      </c>
      <c r="D20" s="22">
        <v>3454</v>
      </c>
      <c r="E20" s="87">
        <f t="shared" ref="E20:E41" si="6">IF(D20,(C20-D20)/D20,0)</f>
        <v>-0.55558772437753334</v>
      </c>
      <c r="F20" s="73">
        <v>188692</v>
      </c>
      <c r="G20" s="73">
        <v>313022</v>
      </c>
      <c r="H20" s="91">
        <f t="shared" ref="H20:H24" si="7">IF(G20,(F20-G20)/G20,0)</f>
        <v>-0.39719252959855855</v>
      </c>
      <c r="I20" s="4"/>
      <c r="J20" s="4"/>
    </row>
    <row r="21" spans="1:10">
      <c r="A21" s="45" t="s">
        <v>29</v>
      </c>
      <c r="B21" s="21" t="s">
        <v>30</v>
      </c>
      <c r="C21" s="22">
        <v>140</v>
      </c>
      <c r="D21" s="22">
        <v>88</v>
      </c>
      <c r="E21" s="87">
        <f t="shared" si="6"/>
        <v>0.59090909090909094</v>
      </c>
      <c r="F21" s="73">
        <v>25161</v>
      </c>
      <c r="G21" s="73">
        <v>12473</v>
      </c>
      <c r="H21" s="91">
        <f t="shared" si="7"/>
        <v>1.0172372324220316</v>
      </c>
      <c r="I21" s="4"/>
      <c r="J21" s="4"/>
    </row>
    <row r="22" spans="1:10">
      <c r="A22" s="45" t="s">
        <v>31</v>
      </c>
      <c r="B22" s="21" t="s">
        <v>32</v>
      </c>
      <c r="C22" s="22">
        <v>697296</v>
      </c>
      <c r="D22" s="22">
        <v>709185</v>
      </c>
      <c r="E22" s="87">
        <f t="shared" si="6"/>
        <v>-1.6764313966031431E-2</v>
      </c>
      <c r="F22" s="73">
        <v>41860252</v>
      </c>
      <c r="G22" s="73">
        <v>39676261</v>
      </c>
      <c r="H22" s="91">
        <f t="shared" si="7"/>
        <v>5.5045282618742732E-2</v>
      </c>
      <c r="I22" s="4"/>
      <c r="J22" s="4"/>
    </row>
    <row r="23" spans="1:10">
      <c r="A23" s="45" t="s">
        <v>33</v>
      </c>
      <c r="B23" s="21" t="s">
        <v>34</v>
      </c>
      <c r="C23" s="22">
        <v>113424</v>
      </c>
      <c r="D23" s="22">
        <v>112157</v>
      </c>
      <c r="E23" s="87">
        <f t="shared" si="6"/>
        <v>1.1296664497088903E-2</v>
      </c>
      <c r="F23" s="73">
        <v>3987480</v>
      </c>
      <c r="G23" s="73">
        <v>2726319</v>
      </c>
      <c r="H23" s="91">
        <f>IF(G23,(F23-G23)/G23,0)</f>
        <v>0.46258746683715296</v>
      </c>
      <c r="I23" s="4"/>
      <c r="J23" s="4"/>
    </row>
    <row r="24" spans="1:10">
      <c r="A24" s="45" t="s">
        <v>35</v>
      </c>
      <c r="B24" s="21" t="s">
        <v>36</v>
      </c>
      <c r="C24" s="22">
        <v>43773</v>
      </c>
      <c r="D24" s="22">
        <v>198267</v>
      </c>
      <c r="E24" s="87">
        <f t="shared" si="6"/>
        <v>-0.77922195826839569</v>
      </c>
      <c r="F24" s="73">
        <v>1492871</v>
      </c>
      <c r="G24" s="73">
        <v>5989205</v>
      </c>
      <c r="H24" s="91">
        <f t="shared" si="7"/>
        <v>-0.75073970585411587</v>
      </c>
      <c r="I24" s="4"/>
      <c r="J24" s="4"/>
    </row>
    <row r="25" spans="1:10">
      <c r="A25" s="45" t="s">
        <v>37</v>
      </c>
      <c r="B25" s="21" t="s">
        <v>38</v>
      </c>
      <c r="C25" s="22">
        <v>41584</v>
      </c>
      <c r="D25" s="22">
        <v>63783</v>
      </c>
      <c r="E25" s="87">
        <f t="shared" si="6"/>
        <v>-0.34803944624743272</v>
      </c>
      <c r="F25" s="73">
        <v>8024344</v>
      </c>
      <c r="G25" s="73">
        <v>9334102</v>
      </c>
      <c r="H25" s="91">
        <f>IF(G25,(F25-G25)/G25,0)</f>
        <v>-0.14031965795959805</v>
      </c>
      <c r="I25" s="4"/>
      <c r="J25" s="4"/>
    </row>
    <row r="26" spans="1:10">
      <c r="A26" s="45" t="s">
        <v>39</v>
      </c>
      <c r="B26" s="21" t="s">
        <v>40</v>
      </c>
      <c r="C26" s="22">
        <v>40005</v>
      </c>
      <c r="D26" s="22">
        <v>35753</v>
      </c>
      <c r="E26" s="87">
        <f t="shared" si="6"/>
        <v>0.11892708304198249</v>
      </c>
      <c r="F26" s="73">
        <v>5774019</v>
      </c>
      <c r="G26" s="73">
        <v>6942718</v>
      </c>
      <c r="H26" s="91">
        <f t="shared" ref="H26:H41" si="8">IF(G26,(F26-G26)/G26,0)</f>
        <v>-0.16833450530469479</v>
      </c>
      <c r="I26" s="4"/>
      <c r="J26" s="4"/>
    </row>
    <row r="27" spans="1:10">
      <c r="A27" s="45">
        <v>87149320103</v>
      </c>
      <c r="B27" s="21" t="s">
        <v>89</v>
      </c>
      <c r="C27" s="22">
        <v>165</v>
      </c>
      <c r="D27" s="22">
        <v>917</v>
      </c>
      <c r="E27" s="87">
        <f>IF(D27,(C27-D27)/D27,0)</f>
        <v>-0.82006543075245364</v>
      </c>
      <c r="F27" s="73">
        <v>5901</v>
      </c>
      <c r="G27" s="73">
        <v>30165</v>
      </c>
      <c r="H27" s="91">
        <f t="shared" si="8"/>
        <v>-0.80437593237195426</v>
      </c>
      <c r="I27" s="4"/>
      <c r="J27" s="4"/>
    </row>
    <row r="28" spans="1:10">
      <c r="A28" s="45" t="s">
        <v>41</v>
      </c>
      <c r="B28" s="21" t="s">
        <v>42</v>
      </c>
      <c r="C28" s="22">
        <v>13</v>
      </c>
      <c r="D28" s="22">
        <v>308</v>
      </c>
      <c r="E28" s="87">
        <f t="shared" si="6"/>
        <v>-0.95779220779220775</v>
      </c>
      <c r="F28" s="73">
        <v>1974</v>
      </c>
      <c r="G28" s="73">
        <v>16888</v>
      </c>
      <c r="H28" s="91">
        <f t="shared" si="8"/>
        <v>-0.88311226906679297</v>
      </c>
      <c r="I28" s="4"/>
      <c r="J28" s="4"/>
    </row>
    <row r="29" spans="1:10">
      <c r="A29" s="45" t="s">
        <v>43</v>
      </c>
      <c r="B29" s="21" t="s">
        <v>44</v>
      </c>
      <c r="C29" s="22">
        <v>393599</v>
      </c>
      <c r="D29" s="22">
        <v>714575</v>
      </c>
      <c r="E29" s="87">
        <f t="shared" si="6"/>
        <v>-0.44918448028548436</v>
      </c>
      <c r="F29" s="73">
        <v>14541531</v>
      </c>
      <c r="G29" s="73">
        <v>26511198</v>
      </c>
      <c r="H29" s="91">
        <f t="shared" si="8"/>
        <v>-0.45149476081767409</v>
      </c>
      <c r="I29" s="4"/>
      <c r="J29" s="4"/>
    </row>
    <row r="30" spans="1:10">
      <c r="A30" s="45" t="s">
        <v>45</v>
      </c>
      <c r="B30" s="21" t="s">
        <v>46</v>
      </c>
      <c r="C30" s="22">
        <v>15938</v>
      </c>
      <c r="D30" s="22">
        <v>38290</v>
      </c>
      <c r="E30" s="87">
        <f t="shared" si="6"/>
        <v>-0.58375554975189348</v>
      </c>
      <c r="F30" s="73">
        <v>1164377</v>
      </c>
      <c r="G30" s="73">
        <v>1685081</v>
      </c>
      <c r="H30" s="91">
        <f t="shared" si="8"/>
        <v>-0.3090082909961005</v>
      </c>
      <c r="I30" s="4"/>
      <c r="J30" s="4"/>
    </row>
    <row r="31" spans="1:10">
      <c r="A31" s="45" t="s">
        <v>47</v>
      </c>
      <c r="B31" s="21" t="s">
        <v>48</v>
      </c>
      <c r="C31" s="22">
        <v>147464</v>
      </c>
      <c r="D31" s="22">
        <v>145150</v>
      </c>
      <c r="E31" s="87">
        <f t="shared" si="6"/>
        <v>1.5942128832242507E-2</v>
      </c>
      <c r="F31" s="73">
        <v>1806259</v>
      </c>
      <c r="G31" s="73">
        <v>2436849</v>
      </c>
      <c r="H31" s="91">
        <f t="shared" si="8"/>
        <v>-0.2587727019606057</v>
      </c>
      <c r="I31" s="4"/>
      <c r="J31" s="4"/>
    </row>
    <row r="32" spans="1:10">
      <c r="A32" s="45" t="s">
        <v>49</v>
      </c>
      <c r="B32" s="21" t="s">
        <v>50</v>
      </c>
      <c r="C32" s="22">
        <v>91620</v>
      </c>
      <c r="D32" s="22">
        <v>138583</v>
      </c>
      <c r="E32" s="87">
        <f t="shared" si="6"/>
        <v>-0.33887994920011832</v>
      </c>
      <c r="F32" s="73">
        <v>5348634</v>
      </c>
      <c r="G32" s="73">
        <v>7867317</v>
      </c>
      <c r="H32" s="91">
        <f t="shared" si="8"/>
        <v>-0.32014510156384951</v>
      </c>
      <c r="I32" s="4"/>
      <c r="J32" s="4"/>
    </row>
    <row r="33" spans="1:10">
      <c r="A33" s="45" t="s">
        <v>51</v>
      </c>
      <c r="B33" s="21" t="s">
        <v>52</v>
      </c>
      <c r="C33" s="22">
        <v>36018</v>
      </c>
      <c r="D33" s="22">
        <v>24816</v>
      </c>
      <c r="E33" s="87">
        <f t="shared" si="6"/>
        <v>0.45140232108317213</v>
      </c>
      <c r="F33" s="73">
        <v>1160837</v>
      </c>
      <c r="G33" s="73">
        <v>1012483</v>
      </c>
      <c r="H33" s="91">
        <f t="shared" si="8"/>
        <v>0.14652492930745503</v>
      </c>
      <c r="I33" s="4"/>
      <c r="J33" s="4"/>
    </row>
    <row r="34" spans="1:10">
      <c r="A34" s="45" t="s">
        <v>53</v>
      </c>
      <c r="B34" s="21" t="s">
        <v>54</v>
      </c>
      <c r="C34" s="22">
        <v>125842</v>
      </c>
      <c r="D34" s="22">
        <v>102053</v>
      </c>
      <c r="E34" s="87">
        <f t="shared" si="6"/>
        <v>0.23310436733853979</v>
      </c>
      <c r="F34" s="73">
        <v>9837340</v>
      </c>
      <c r="G34" s="73">
        <v>11296109</v>
      </c>
      <c r="H34" s="91">
        <f t="shared" si="8"/>
        <v>-0.12913906903695777</v>
      </c>
      <c r="I34" s="4"/>
      <c r="J34" s="4"/>
    </row>
    <row r="35" spans="1:10">
      <c r="A35" s="45">
        <v>87149320906</v>
      </c>
      <c r="B35" s="21" t="s">
        <v>88</v>
      </c>
      <c r="C35" s="22">
        <v>224562</v>
      </c>
      <c r="D35" s="22">
        <v>191849</v>
      </c>
      <c r="E35" s="87">
        <f t="shared" si="6"/>
        <v>0.17051431073396264</v>
      </c>
      <c r="F35" s="73">
        <v>6554193</v>
      </c>
      <c r="G35" s="73">
        <v>5660792</v>
      </c>
      <c r="H35" s="91">
        <f t="shared" si="8"/>
        <v>0.15782261563399608</v>
      </c>
      <c r="I35" s="4"/>
      <c r="J35" s="4"/>
    </row>
    <row r="36" spans="1:10">
      <c r="A36" s="45" t="s">
        <v>55</v>
      </c>
      <c r="B36" s="21" t="s">
        <v>56</v>
      </c>
      <c r="C36" s="22">
        <v>7281</v>
      </c>
      <c r="D36" s="22">
        <v>7198</v>
      </c>
      <c r="E36" s="87">
        <f t="shared" si="6"/>
        <v>1.153098082800778E-2</v>
      </c>
      <c r="F36" s="73">
        <v>227917</v>
      </c>
      <c r="G36" s="73">
        <v>207219</v>
      </c>
      <c r="H36" s="91">
        <f t="shared" si="8"/>
        <v>9.9884663085913941E-2</v>
      </c>
      <c r="I36" s="4"/>
      <c r="J36" s="4"/>
    </row>
    <row r="37" spans="1:10">
      <c r="A37" s="45" t="s">
        <v>57</v>
      </c>
      <c r="B37" s="21" t="s">
        <v>58</v>
      </c>
      <c r="C37" s="28">
        <v>15009</v>
      </c>
      <c r="D37" s="22">
        <v>35345</v>
      </c>
      <c r="E37" s="87">
        <f t="shared" si="6"/>
        <v>-0.5753571933795445</v>
      </c>
      <c r="F37" s="73">
        <v>518639</v>
      </c>
      <c r="G37" s="73">
        <v>1394375</v>
      </c>
      <c r="H37" s="91">
        <f t="shared" si="8"/>
        <v>-0.62804912595248763</v>
      </c>
      <c r="I37" s="4"/>
      <c r="J37" s="4"/>
    </row>
    <row r="38" spans="1:10">
      <c r="A38" s="45" t="s">
        <v>59</v>
      </c>
      <c r="B38" s="21" t="s">
        <v>60</v>
      </c>
      <c r="C38" s="22">
        <v>35873</v>
      </c>
      <c r="D38" s="22">
        <v>36458</v>
      </c>
      <c r="E38" s="87">
        <f t="shared" si="6"/>
        <v>-1.6045860990729056E-2</v>
      </c>
      <c r="F38" s="73">
        <v>1951813</v>
      </c>
      <c r="G38" s="73">
        <v>1084657</v>
      </c>
      <c r="H38" s="91">
        <f t="shared" si="8"/>
        <v>0.79947485702853527</v>
      </c>
      <c r="I38" s="4"/>
      <c r="J38" s="4"/>
    </row>
    <row r="39" spans="1:10">
      <c r="A39" s="45" t="s">
        <v>61</v>
      </c>
      <c r="B39" s="21" t="s">
        <v>62</v>
      </c>
      <c r="C39" s="22">
        <v>35109</v>
      </c>
      <c r="D39" s="22">
        <v>100424</v>
      </c>
      <c r="E39" s="87">
        <f t="shared" si="6"/>
        <v>-0.65039233649326855</v>
      </c>
      <c r="F39" s="73">
        <v>1642721</v>
      </c>
      <c r="G39" s="73">
        <v>4140435</v>
      </c>
      <c r="H39" s="91">
        <f t="shared" si="8"/>
        <v>-0.60324917550933654</v>
      </c>
      <c r="I39" s="4"/>
      <c r="J39" s="4"/>
    </row>
    <row r="40" spans="1:10">
      <c r="A40" s="45" t="s">
        <v>63</v>
      </c>
      <c r="B40" s="21" t="s">
        <v>64</v>
      </c>
      <c r="C40" s="22">
        <v>407457</v>
      </c>
      <c r="D40" s="22">
        <v>497430</v>
      </c>
      <c r="E40" s="87">
        <f t="shared" si="6"/>
        <v>-0.18087570110367288</v>
      </c>
      <c r="F40" s="73">
        <v>7399677</v>
      </c>
      <c r="G40" s="73">
        <v>9842075</v>
      </c>
      <c r="H40" s="91">
        <f t="shared" si="8"/>
        <v>-0.2481588486167805</v>
      </c>
      <c r="I40" s="4"/>
      <c r="J40" s="4"/>
    </row>
    <row r="41" spans="1:10">
      <c r="A41" s="45" t="s">
        <v>65</v>
      </c>
      <c r="B41" s="21" t="s">
        <v>66</v>
      </c>
      <c r="C41" s="22">
        <v>9234</v>
      </c>
      <c r="D41" s="22">
        <v>13296</v>
      </c>
      <c r="E41" s="87">
        <f t="shared" si="6"/>
        <v>-0.30550541516245489</v>
      </c>
      <c r="F41" s="73">
        <v>107351</v>
      </c>
      <c r="G41" s="73">
        <v>113580</v>
      </c>
      <c r="H41" s="91">
        <f t="shared" si="8"/>
        <v>-5.4842401831308327E-2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2482941</v>
      </c>
      <c r="D42" s="60">
        <f>SUM(D20:D41)</f>
        <v>3169379</v>
      </c>
      <c r="E42" s="88">
        <f t="shared" ref="E42" si="9">(C42-D42)/D42</f>
        <v>-0.21658438451191858</v>
      </c>
      <c r="F42" s="74">
        <f>SUM(F20:F41)</f>
        <v>113621983</v>
      </c>
      <c r="G42" s="74">
        <f>SUM(G20:G41)</f>
        <v>138293323</v>
      </c>
      <c r="H42" s="88">
        <f t="shared" ref="H42" si="10">(F42-G42)/G42</f>
        <v>-0.17839863461810082</v>
      </c>
    </row>
    <row r="43" spans="1:10" ht="7.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341" priority="7" operator="greaterThanOrEqual">
      <formula>0</formula>
    </cfRule>
    <cfRule type="cellIs" dxfId="340" priority="8" operator="lessThan">
      <formula>0</formula>
    </cfRule>
  </conditionalFormatting>
  <conditionalFormatting sqref="E13">
    <cfRule type="cellIs" dxfId="339" priority="5" operator="greaterThanOrEqual">
      <formula>0</formula>
    </cfRule>
    <cfRule type="cellIs" dxfId="338" priority="6" operator="lessThan">
      <formula>0</formula>
    </cfRule>
  </conditionalFormatting>
  <conditionalFormatting sqref="E20:E41">
    <cfRule type="cellIs" dxfId="337" priority="11" operator="greaterThanOrEqual">
      <formula>0</formula>
    </cfRule>
    <cfRule type="cellIs" dxfId="336" priority="12" operator="lessThan">
      <formula>0</formula>
    </cfRule>
  </conditionalFormatting>
  <conditionalFormatting sqref="H5:H10">
    <cfRule type="cellIs" dxfId="335" priority="9" operator="greaterThanOrEqual">
      <formula>0</formula>
    </cfRule>
    <cfRule type="cellIs" dxfId="334" priority="10" operator="lessThan">
      <formula>0</formula>
    </cfRule>
  </conditionalFormatting>
  <conditionalFormatting sqref="H13">
    <cfRule type="cellIs" dxfId="333" priority="13" operator="greaterThanOrEqual">
      <formula>0</formula>
    </cfRule>
    <cfRule type="cellIs" dxfId="332" priority="14" operator="lessThan">
      <formula>0</formula>
    </cfRule>
  </conditionalFormatting>
  <conditionalFormatting sqref="K5:K10">
    <cfRule type="cellIs" dxfId="331" priority="3" operator="greaterThanOrEqual">
      <formula>0</formula>
    </cfRule>
    <cfRule type="cellIs" dxfId="330" priority="4" operator="lessThan">
      <formula>0</formula>
    </cfRule>
  </conditionalFormatting>
  <conditionalFormatting sqref="K13">
    <cfRule type="cellIs" dxfId="329" priority="1" operator="greaterThanOrEqual">
      <formula>0</formula>
    </cfRule>
    <cfRule type="cellIs" dxfId="328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814E-D7DC-4D41-8A3A-417168A65B01}">
  <sheetPr>
    <tabColor theme="7" tint="-0.499984740745262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16.625" style="4" customWidth="1"/>
    <col min="4" max="4" width="16.37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1" t="s">
        <v>211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206</v>
      </c>
      <c r="D3" s="7" t="s">
        <v>207</v>
      </c>
      <c r="E3" s="9" t="s">
        <v>78</v>
      </c>
      <c r="F3" s="71" t="s">
        <v>208</v>
      </c>
      <c r="G3" s="71" t="s">
        <v>209</v>
      </c>
      <c r="H3" s="9" t="s">
        <v>78</v>
      </c>
      <c r="I3" s="55" t="s">
        <v>83</v>
      </c>
      <c r="J3" s="55" t="s">
        <v>84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33826</v>
      </c>
      <c r="D5" s="22">
        <v>39985</v>
      </c>
      <c r="E5" s="87">
        <f>IF(D5,(C5-D5)/D5,0)</f>
        <v>-0.15403276228585719</v>
      </c>
      <c r="F5" s="73">
        <v>1873264</v>
      </c>
      <c r="G5" s="73">
        <v>2330114</v>
      </c>
      <c r="H5" s="87">
        <f t="shared" ref="H5:H11" si="0">(F5-G5)/G5</f>
        <v>-0.19606336857338311</v>
      </c>
      <c r="I5" s="24">
        <f t="shared" ref="I5:J11" si="1">F5/C5</f>
        <v>55.379412286406904</v>
      </c>
      <c r="J5" s="24">
        <f t="shared" si="1"/>
        <v>58.274703013630109</v>
      </c>
      <c r="K5" s="87">
        <f t="shared" ref="K5:K11" si="2">(I5-J5)/J5</f>
        <v>-4.9683491763930811E-2</v>
      </c>
    </row>
    <row r="6" spans="1:11" ht="16.5">
      <c r="A6" s="25" t="s">
        <v>9</v>
      </c>
      <c r="B6" s="26" t="s">
        <v>10</v>
      </c>
      <c r="C6" s="22">
        <v>14876</v>
      </c>
      <c r="D6" s="22">
        <v>16915</v>
      </c>
      <c r="E6" s="87">
        <f t="shared" ref="E6:E11" si="3">IF(D6,(C6-D6)/D6,0)</f>
        <v>-0.12054389595033993</v>
      </c>
      <c r="F6" s="73">
        <v>1372122</v>
      </c>
      <c r="G6" s="73">
        <v>1568278</v>
      </c>
      <c r="H6" s="87">
        <f t="shared" si="0"/>
        <v>-0.12507731409864833</v>
      </c>
      <c r="I6" s="24">
        <f t="shared" si="1"/>
        <v>92.237294971766602</v>
      </c>
      <c r="J6" s="24">
        <f t="shared" si="1"/>
        <v>92.715223174697016</v>
      </c>
      <c r="K6" s="87">
        <f t="shared" si="2"/>
        <v>-5.1547975247806547E-3</v>
      </c>
    </row>
    <row r="7" spans="1:11" ht="16.5">
      <c r="A7" s="20" t="s">
        <v>11</v>
      </c>
      <c r="B7" s="27" t="s">
        <v>12</v>
      </c>
      <c r="C7" s="22">
        <v>26299</v>
      </c>
      <c r="D7" s="22">
        <v>23645</v>
      </c>
      <c r="E7" s="87">
        <f t="shared" si="3"/>
        <v>0.11224360329879467</v>
      </c>
      <c r="F7" s="73">
        <v>1468539</v>
      </c>
      <c r="G7" s="73">
        <v>1447066</v>
      </c>
      <c r="H7" s="87">
        <f t="shared" si="0"/>
        <v>1.4838991448904196E-2</v>
      </c>
      <c r="I7" s="24">
        <f t="shared" si="1"/>
        <v>55.840107988896918</v>
      </c>
      <c r="J7" s="24">
        <f t="shared" si="1"/>
        <v>61.199661662085006</v>
      </c>
      <c r="K7" s="87">
        <f t="shared" si="2"/>
        <v>-8.7574890573430902E-2</v>
      </c>
    </row>
    <row r="8" spans="1:11" ht="16.5">
      <c r="A8" s="20" t="s">
        <v>13</v>
      </c>
      <c r="B8" s="27" t="s">
        <v>14</v>
      </c>
      <c r="C8" s="22">
        <v>37390</v>
      </c>
      <c r="D8" s="22">
        <v>41979</v>
      </c>
      <c r="E8" s="87">
        <f t="shared" si="3"/>
        <v>-0.10931656304342648</v>
      </c>
      <c r="F8" s="73">
        <v>4671226</v>
      </c>
      <c r="G8" s="73">
        <v>4339342</v>
      </c>
      <c r="H8" s="87">
        <f t="shared" si="0"/>
        <v>7.6482563485431657E-2</v>
      </c>
      <c r="I8" s="24">
        <f t="shared" si="1"/>
        <v>124.93249531960417</v>
      </c>
      <c r="J8" s="24">
        <f t="shared" si="1"/>
        <v>103.36935134233784</v>
      </c>
      <c r="K8" s="87">
        <f t="shared" si="2"/>
        <v>0.20860287597097982</v>
      </c>
    </row>
    <row r="9" spans="1:11" ht="16.5">
      <c r="A9" s="20" t="s">
        <v>15</v>
      </c>
      <c r="B9" s="27" t="s">
        <v>16</v>
      </c>
      <c r="C9" s="22">
        <v>10952</v>
      </c>
      <c r="D9" s="22">
        <v>13139</v>
      </c>
      <c r="E9" s="87">
        <f t="shared" si="3"/>
        <v>-0.16645102366999009</v>
      </c>
      <c r="F9" s="73">
        <v>1302871</v>
      </c>
      <c r="G9" s="73">
        <v>1676739</v>
      </c>
      <c r="H9" s="87">
        <f t="shared" si="0"/>
        <v>-0.22297328325994684</v>
      </c>
      <c r="I9" s="24">
        <f t="shared" si="1"/>
        <v>118.96192476260043</v>
      </c>
      <c r="J9" s="24">
        <f t="shared" si="1"/>
        <v>127.61541974275059</v>
      </c>
      <c r="K9" s="87">
        <f t="shared" si="2"/>
        <v>-6.780916442224634E-2</v>
      </c>
    </row>
    <row r="10" spans="1:11" ht="16.5">
      <c r="A10" s="20" t="s">
        <v>17</v>
      </c>
      <c r="B10" s="27" t="s">
        <v>18</v>
      </c>
      <c r="C10" s="22">
        <v>18831</v>
      </c>
      <c r="D10" s="22">
        <v>21101</v>
      </c>
      <c r="E10" s="87">
        <f t="shared" si="3"/>
        <v>-0.10757783991280034</v>
      </c>
      <c r="F10" s="73">
        <v>6373355</v>
      </c>
      <c r="G10" s="73">
        <v>7796015</v>
      </c>
      <c r="H10" s="87">
        <f t="shared" si="0"/>
        <v>-0.18248553908631526</v>
      </c>
      <c r="I10" s="24">
        <f t="shared" si="1"/>
        <v>338.45016196696935</v>
      </c>
      <c r="J10" s="24">
        <f t="shared" si="1"/>
        <v>369.46187384484148</v>
      </c>
      <c r="K10" s="87">
        <f t="shared" si="2"/>
        <v>-8.3937515812242514E-2</v>
      </c>
    </row>
    <row r="11" spans="1:11" ht="20.25" thickBot="1">
      <c r="A11" s="47" t="s">
        <v>19</v>
      </c>
      <c r="B11" s="67" t="s">
        <v>20</v>
      </c>
      <c r="C11" s="60">
        <f>SUM(C5:C10)</f>
        <v>142174</v>
      </c>
      <c r="D11" s="60">
        <f>SUM(D5:D10)</f>
        <v>156764</v>
      </c>
      <c r="E11" s="88">
        <f t="shared" si="3"/>
        <v>-9.3069837462682756E-2</v>
      </c>
      <c r="F11" s="74">
        <f>SUM(F5:F10)</f>
        <v>17061377</v>
      </c>
      <c r="G11" s="74">
        <f>SUM(G5:G10)</f>
        <v>19157554</v>
      </c>
      <c r="H11" s="88">
        <f t="shared" si="0"/>
        <v>-0.10941777849092843</v>
      </c>
      <c r="I11" s="69">
        <f t="shared" si="1"/>
        <v>120.00349571651638</v>
      </c>
      <c r="J11" s="69">
        <f t="shared" si="1"/>
        <v>122.2063356382843</v>
      </c>
      <c r="K11" s="88">
        <f t="shared" si="2"/>
        <v>-1.8025578708849046E-2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1205</v>
      </c>
      <c r="D13" s="22">
        <v>3061</v>
      </c>
      <c r="E13" s="89">
        <f>(C13-D13)/D13</f>
        <v>-0.60633779810519439</v>
      </c>
      <c r="F13" s="97">
        <v>73198</v>
      </c>
      <c r="G13" s="98">
        <v>172421</v>
      </c>
      <c r="H13" s="89">
        <f>(F13-G13)/G13</f>
        <v>-0.57546934538136307</v>
      </c>
      <c r="I13" s="24">
        <f>F13/C13</f>
        <v>60.745228215767632</v>
      </c>
      <c r="J13" s="24">
        <f>G13/D13</f>
        <v>56.328324077098991</v>
      </c>
      <c r="K13" s="89">
        <f>(I13-J13)/J13</f>
        <v>7.8413555010495892E-2</v>
      </c>
    </row>
    <row r="14" spans="1:11" ht="20.25" thickBot="1">
      <c r="A14" s="47" t="s">
        <v>23</v>
      </c>
      <c r="B14" s="70" t="s">
        <v>75</v>
      </c>
      <c r="C14" s="60">
        <f>C11+C13</f>
        <v>143379</v>
      </c>
      <c r="D14" s="60">
        <f>D11+D13</f>
        <v>159825</v>
      </c>
      <c r="E14" s="88">
        <f>(C14-D14)/D14</f>
        <v>-0.10290004692632566</v>
      </c>
      <c r="F14" s="74">
        <f>F11+F13</f>
        <v>17134575</v>
      </c>
      <c r="G14" s="74">
        <f>G11+G13</f>
        <v>19329975</v>
      </c>
      <c r="H14" s="94">
        <f>(F14-G14)/G14</f>
        <v>-0.11357490115739932</v>
      </c>
      <c r="I14" s="69">
        <f>F14/C14</f>
        <v>119.5054715125646</v>
      </c>
      <c r="J14" s="69">
        <f>G14/D14</f>
        <v>120.94462693571093</v>
      </c>
      <c r="K14" s="88">
        <f>(I14-J14)/J14</f>
        <v>-1.1899291928952959E-2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22.5" customHeight="1">
      <c r="A16" s="100" t="s">
        <v>212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206</v>
      </c>
      <c r="D18" s="7" t="s">
        <v>207</v>
      </c>
      <c r="E18" s="9" t="s">
        <v>78</v>
      </c>
      <c r="F18" s="71" t="s">
        <v>208</v>
      </c>
      <c r="G18" s="71" t="s">
        <v>209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25193</v>
      </c>
      <c r="D20" s="22">
        <v>26936</v>
      </c>
      <c r="E20" s="91">
        <f>(C20-D20)/D20</f>
        <v>-6.4708939708939706E-2</v>
      </c>
      <c r="F20" s="73">
        <v>1031602</v>
      </c>
      <c r="G20" s="73">
        <v>1264416</v>
      </c>
      <c r="H20" s="91">
        <f t="shared" ref="H20:H24" si="4">IF(G20,(F20-G20)/G20,0)</f>
        <v>-0.18412769215194999</v>
      </c>
      <c r="I20" s="4"/>
      <c r="J20" s="4"/>
    </row>
    <row r="21" spans="1:10">
      <c r="A21" s="45" t="s">
        <v>29</v>
      </c>
      <c r="B21" s="21" t="s">
        <v>30</v>
      </c>
      <c r="C21" s="4">
        <v>13835</v>
      </c>
      <c r="D21" s="22">
        <v>19100</v>
      </c>
      <c r="E21" s="91">
        <f t="shared" ref="E21:E41" si="5">IF(D21,(C21-D21)/D21,0)</f>
        <v>-0.27565445026178009</v>
      </c>
      <c r="F21" s="73">
        <v>919905</v>
      </c>
      <c r="G21" s="73">
        <v>1071921</v>
      </c>
      <c r="H21" s="91">
        <f t="shared" si="4"/>
        <v>-0.14181642117282897</v>
      </c>
      <c r="I21" s="4"/>
      <c r="J21" s="4"/>
    </row>
    <row r="22" spans="1:10">
      <c r="A22" s="45" t="s">
        <v>31</v>
      </c>
      <c r="B22" s="21" t="s">
        <v>32</v>
      </c>
      <c r="C22" s="22">
        <v>2593249</v>
      </c>
      <c r="D22" s="22">
        <v>2678224</v>
      </c>
      <c r="E22" s="91">
        <f t="shared" si="5"/>
        <v>-3.1728115348081412E-2</v>
      </c>
      <c r="F22" s="73">
        <v>157454082</v>
      </c>
      <c r="G22" s="73">
        <v>182119112</v>
      </c>
      <c r="H22" s="91">
        <f>IF(G22,(F22-G22)/G22,0)</f>
        <v>-0.1354335068358998</v>
      </c>
      <c r="I22" s="4"/>
      <c r="J22" s="4"/>
    </row>
    <row r="23" spans="1:10">
      <c r="A23" s="45" t="s">
        <v>33</v>
      </c>
      <c r="B23" s="21" t="s">
        <v>34</v>
      </c>
      <c r="C23" s="22">
        <v>450578</v>
      </c>
      <c r="D23" s="22">
        <v>443035</v>
      </c>
      <c r="E23" s="91">
        <f t="shared" si="5"/>
        <v>1.7025742887130813E-2</v>
      </c>
      <c r="F23" s="73">
        <v>49450446</v>
      </c>
      <c r="G23" s="73">
        <v>46613350</v>
      </c>
      <c r="H23" s="91">
        <f t="shared" si="4"/>
        <v>6.0864451922035212E-2</v>
      </c>
      <c r="I23" s="4"/>
      <c r="J23" s="4"/>
    </row>
    <row r="24" spans="1:10">
      <c r="A24" s="45" t="s">
        <v>35</v>
      </c>
      <c r="B24" s="21" t="s">
        <v>36</v>
      </c>
      <c r="C24" s="22">
        <v>55494</v>
      </c>
      <c r="D24" s="22">
        <v>49497</v>
      </c>
      <c r="E24" s="91">
        <f t="shared" si="5"/>
        <v>0.12115885811261289</v>
      </c>
      <c r="F24" s="73">
        <v>3929306</v>
      </c>
      <c r="G24" s="73">
        <v>3174726</v>
      </c>
      <c r="H24" s="92">
        <f t="shared" si="4"/>
        <v>0.23768350402522925</v>
      </c>
      <c r="I24" s="4"/>
      <c r="J24" s="4"/>
    </row>
    <row r="25" spans="1:10">
      <c r="A25" s="45" t="s">
        <v>37</v>
      </c>
      <c r="B25" s="21" t="s">
        <v>38</v>
      </c>
      <c r="C25" s="22">
        <v>55191</v>
      </c>
      <c r="D25" s="22">
        <v>97798</v>
      </c>
      <c r="E25" s="87">
        <f t="shared" si="5"/>
        <v>-0.43566330599807768</v>
      </c>
      <c r="F25" s="73">
        <v>2072667</v>
      </c>
      <c r="G25" s="73">
        <v>1476039</v>
      </c>
      <c r="H25" s="91">
        <f>IF(G25,(F25-G25)/G25,0)</f>
        <v>0.40420883188045842</v>
      </c>
      <c r="I25" s="4"/>
      <c r="J25" s="4"/>
    </row>
    <row r="26" spans="1:10">
      <c r="A26" s="45" t="s">
        <v>39</v>
      </c>
      <c r="B26" s="21" t="s">
        <v>40</v>
      </c>
      <c r="C26" s="22">
        <v>273342</v>
      </c>
      <c r="D26" s="22">
        <v>352206</v>
      </c>
      <c r="E26" s="87">
        <f t="shared" si="5"/>
        <v>-0.22391441372378665</v>
      </c>
      <c r="F26" s="73">
        <v>10625984</v>
      </c>
      <c r="G26" s="73">
        <v>12609567</v>
      </c>
      <c r="H26" s="91">
        <f t="shared" ref="H26:H41" si="6">IF(G26,(F26-G26)/G26,0)</f>
        <v>-0.15730778067161227</v>
      </c>
      <c r="I26" s="4"/>
      <c r="J26" s="4"/>
    </row>
    <row r="27" spans="1:10">
      <c r="A27" s="45">
        <v>87149320103</v>
      </c>
      <c r="B27" s="21" t="s">
        <v>89</v>
      </c>
      <c r="C27" s="22">
        <v>2224</v>
      </c>
      <c r="D27" s="22">
        <v>3463</v>
      </c>
      <c r="E27" s="87">
        <f>IF(D27,(C27-D27)/D27,0)</f>
        <v>-0.35778226970834537</v>
      </c>
      <c r="F27" s="73">
        <v>58507</v>
      </c>
      <c r="G27" s="73">
        <v>97553</v>
      </c>
      <c r="H27" s="91">
        <f t="shared" si="6"/>
        <v>-0.40025422078254896</v>
      </c>
      <c r="I27" s="4"/>
      <c r="J27" s="4"/>
    </row>
    <row r="28" spans="1:10">
      <c r="A28" s="45" t="s">
        <v>41</v>
      </c>
      <c r="B28" s="21" t="s">
        <v>42</v>
      </c>
      <c r="C28" s="22">
        <v>14996</v>
      </c>
      <c r="D28" s="22">
        <v>13844</v>
      </c>
      <c r="E28" s="87">
        <f t="shared" si="5"/>
        <v>8.3212944235770012E-2</v>
      </c>
      <c r="F28" s="73">
        <v>228709</v>
      </c>
      <c r="G28" s="73">
        <v>159012</v>
      </c>
      <c r="H28" s="91">
        <f t="shared" si="6"/>
        <v>0.43831283173596963</v>
      </c>
      <c r="I28" s="4"/>
      <c r="J28" s="4"/>
    </row>
    <row r="29" spans="1:10">
      <c r="A29" s="45" t="s">
        <v>43</v>
      </c>
      <c r="B29" s="21" t="s">
        <v>44</v>
      </c>
      <c r="C29" s="22">
        <v>821354</v>
      </c>
      <c r="D29" s="22">
        <v>504854</v>
      </c>
      <c r="E29" s="87">
        <f t="shared" si="5"/>
        <v>0.62691391966786436</v>
      </c>
      <c r="F29" s="73">
        <v>10500954</v>
      </c>
      <c r="G29" s="73">
        <v>7850123</v>
      </c>
      <c r="H29" s="91">
        <f t="shared" si="6"/>
        <v>0.33768018666713884</v>
      </c>
      <c r="I29" s="4"/>
      <c r="J29" s="4"/>
    </row>
    <row r="30" spans="1:10">
      <c r="A30" s="45" t="s">
        <v>45</v>
      </c>
      <c r="B30" s="21" t="s">
        <v>46</v>
      </c>
      <c r="C30" s="22">
        <v>416301</v>
      </c>
      <c r="D30" s="22">
        <v>354917</v>
      </c>
      <c r="E30" s="87">
        <f t="shared" si="5"/>
        <v>0.17295311298134494</v>
      </c>
      <c r="F30" s="73">
        <v>4518223</v>
      </c>
      <c r="G30" s="73">
        <v>3864523</v>
      </c>
      <c r="H30" s="91">
        <f t="shared" si="6"/>
        <v>0.16915412329024823</v>
      </c>
      <c r="I30" s="4"/>
      <c r="J30" s="4"/>
    </row>
    <row r="31" spans="1:10">
      <c r="A31" s="45" t="s">
        <v>47</v>
      </c>
      <c r="B31" s="21" t="s">
        <v>48</v>
      </c>
      <c r="C31" s="22">
        <v>169896</v>
      </c>
      <c r="D31" s="22">
        <v>161795</v>
      </c>
      <c r="E31" s="87">
        <f t="shared" si="5"/>
        <v>5.0069532433017087E-2</v>
      </c>
      <c r="F31" s="73">
        <v>1230518</v>
      </c>
      <c r="G31" s="73">
        <v>2056440</v>
      </c>
      <c r="H31" s="91">
        <f t="shared" si="6"/>
        <v>-0.40162708369804129</v>
      </c>
      <c r="I31" s="4"/>
      <c r="J31" s="4"/>
    </row>
    <row r="32" spans="1:10">
      <c r="A32" s="45" t="s">
        <v>49</v>
      </c>
      <c r="B32" s="21" t="s">
        <v>50</v>
      </c>
      <c r="C32" s="22">
        <v>676046</v>
      </c>
      <c r="D32" s="22">
        <v>495270</v>
      </c>
      <c r="E32" s="87">
        <f t="shared" si="5"/>
        <v>0.36500494679669676</v>
      </c>
      <c r="F32" s="73">
        <v>7434618</v>
      </c>
      <c r="G32" s="73">
        <v>4769517</v>
      </c>
      <c r="H32" s="91">
        <f t="shared" si="6"/>
        <v>0.55877796430959359</v>
      </c>
      <c r="I32" s="4"/>
      <c r="J32" s="4"/>
    </row>
    <row r="33" spans="1:10">
      <c r="A33" s="45" t="s">
        <v>51</v>
      </c>
      <c r="B33" s="21" t="s">
        <v>52</v>
      </c>
      <c r="C33" s="22">
        <v>397341</v>
      </c>
      <c r="D33" s="22">
        <v>336450</v>
      </c>
      <c r="E33" s="87">
        <f t="shared" si="5"/>
        <v>0.18098082924654479</v>
      </c>
      <c r="F33" s="73">
        <v>1431795</v>
      </c>
      <c r="G33" s="73">
        <v>1442754</v>
      </c>
      <c r="H33" s="92">
        <f t="shared" si="6"/>
        <v>-7.5958895279444726E-3</v>
      </c>
      <c r="I33" s="4"/>
      <c r="J33" s="4"/>
    </row>
    <row r="34" spans="1:10">
      <c r="A34" s="45" t="s">
        <v>53</v>
      </c>
      <c r="B34" s="21" t="s">
        <v>54</v>
      </c>
      <c r="C34" s="22">
        <v>97182</v>
      </c>
      <c r="D34" s="22">
        <v>92208</v>
      </c>
      <c r="E34" s="87">
        <f t="shared" si="5"/>
        <v>5.3943258719416971E-2</v>
      </c>
      <c r="F34" s="73">
        <v>2270987</v>
      </c>
      <c r="G34" s="73">
        <v>2680834</v>
      </c>
      <c r="H34" s="91">
        <f t="shared" si="6"/>
        <v>-0.152880409603877</v>
      </c>
      <c r="I34" s="4"/>
      <c r="J34" s="4"/>
    </row>
    <row r="35" spans="1:10">
      <c r="A35" s="45">
        <v>87149320906</v>
      </c>
      <c r="B35" s="21" t="s">
        <v>88</v>
      </c>
      <c r="C35" s="22">
        <v>163880</v>
      </c>
      <c r="D35" s="22">
        <v>111258</v>
      </c>
      <c r="E35" s="87">
        <f t="shared" si="5"/>
        <v>0.47297273005087276</v>
      </c>
      <c r="F35" s="73">
        <v>1737153</v>
      </c>
      <c r="G35" s="73">
        <v>864829</v>
      </c>
      <c r="H35" s="91">
        <f t="shared" si="6"/>
        <v>1.0086664531369784</v>
      </c>
      <c r="I35" s="4"/>
      <c r="J35" s="4"/>
    </row>
    <row r="36" spans="1:10">
      <c r="A36" s="45" t="s">
        <v>55</v>
      </c>
      <c r="B36" s="21" t="s">
        <v>56</v>
      </c>
      <c r="C36" s="22">
        <v>25088</v>
      </c>
      <c r="D36" s="22">
        <v>21465</v>
      </c>
      <c r="E36" s="87">
        <f t="shared" si="5"/>
        <v>0.16878639645935242</v>
      </c>
      <c r="F36" s="73">
        <v>104425</v>
      </c>
      <c r="G36" s="73">
        <v>67906</v>
      </c>
      <c r="H36" s="92">
        <f t="shared" si="6"/>
        <v>0.53778752982063438</v>
      </c>
      <c r="I36" s="4"/>
      <c r="J36" s="4"/>
    </row>
    <row r="37" spans="1:10">
      <c r="A37" s="45" t="s">
        <v>57</v>
      </c>
      <c r="B37" s="21" t="s">
        <v>58</v>
      </c>
      <c r="C37" s="22">
        <v>68619</v>
      </c>
      <c r="D37" s="22">
        <v>96202</v>
      </c>
      <c r="E37" s="87">
        <f t="shared" si="5"/>
        <v>-0.2867196108189019</v>
      </c>
      <c r="F37" s="73">
        <v>2308845</v>
      </c>
      <c r="G37" s="73">
        <v>2325103</v>
      </c>
      <c r="H37" s="91">
        <f t="shared" si="6"/>
        <v>-6.9923784021611087E-3</v>
      </c>
      <c r="I37" s="4"/>
      <c r="J37" s="4"/>
    </row>
    <row r="38" spans="1:10">
      <c r="A38" s="45" t="s">
        <v>59</v>
      </c>
      <c r="B38" s="21" t="s">
        <v>60</v>
      </c>
      <c r="C38" s="22">
        <v>215893</v>
      </c>
      <c r="D38" s="22">
        <v>225343</v>
      </c>
      <c r="E38" s="87">
        <f t="shared" si="5"/>
        <v>-4.1936070789862563E-2</v>
      </c>
      <c r="F38" s="73">
        <v>9466710</v>
      </c>
      <c r="G38" s="73">
        <v>9838433</v>
      </c>
      <c r="H38" s="91">
        <f t="shared" si="6"/>
        <v>-3.7782744467538681E-2</v>
      </c>
      <c r="I38" s="4"/>
      <c r="J38" s="4"/>
    </row>
    <row r="39" spans="1:10">
      <c r="A39" s="45" t="s">
        <v>61</v>
      </c>
      <c r="B39" s="21" t="s">
        <v>62</v>
      </c>
      <c r="C39" s="22">
        <v>233192</v>
      </c>
      <c r="D39" s="22">
        <v>241597</v>
      </c>
      <c r="E39" s="87">
        <f t="shared" si="5"/>
        <v>-3.4789339271596914E-2</v>
      </c>
      <c r="F39" s="73">
        <v>17753193</v>
      </c>
      <c r="G39" s="73">
        <v>13347334</v>
      </c>
      <c r="H39" s="91">
        <f t="shared" si="6"/>
        <v>0.33009281104376348</v>
      </c>
      <c r="I39" s="4"/>
      <c r="J39" s="4"/>
    </row>
    <row r="40" spans="1:10">
      <c r="A40" s="45" t="s">
        <v>63</v>
      </c>
      <c r="B40" s="21" t="s">
        <v>64</v>
      </c>
      <c r="C40" s="22">
        <v>471652</v>
      </c>
      <c r="D40" s="22">
        <v>490226</v>
      </c>
      <c r="E40" s="87">
        <f t="shared" si="5"/>
        <v>-3.7888647276970215E-2</v>
      </c>
      <c r="F40" s="73">
        <v>2507949</v>
      </c>
      <c r="G40" s="73">
        <v>2647364</v>
      </c>
      <c r="H40" s="91">
        <f t="shared" si="6"/>
        <v>-5.2661817566454786E-2</v>
      </c>
      <c r="I40" s="4"/>
      <c r="J40" s="4"/>
    </row>
    <row r="41" spans="1:10">
      <c r="A41" s="45" t="s">
        <v>65</v>
      </c>
      <c r="B41" s="21" t="s">
        <v>66</v>
      </c>
      <c r="C41" s="22">
        <v>145213</v>
      </c>
      <c r="D41" s="22">
        <v>162151</v>
      </c>
      <c r="E41" s="87">
        <f t="shared" si="5"/>
        <v>-0.10445819020542581</v>
      </c>
      <c r="F41" s="73">
        <v>802184</v>
      </c>
      <c r="G41" s="73">
        <v>842954</v>
      </c>
      <c r="H41" s="91">
        <f t="shared" si="6"/>
        <v>-4.8365628492183441E-2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7385759</v>
      </c>
      <c r="D42" s="60">
        <f>SUM(D20:D41)</f>
        <v>6977839</v>
      </c>
      <c r="E42" s="88">
        <f t="shared" ref="E42" si="7">(C42-D42)/D42</f>
        <v>5.8459359695745346E-2</v>
      </c>
      <c r="F42" s="74">
        <f>SUM(F20:F41)</f>
        <v>287838762</v>
      </c>
      <c r="G42" s="74">
        <f>SUM(G20:G41)</f>
        <v>301183810</v>
      </c>
      <c r="H42" s="88">
        <f t="shared" ref="H42" si="8">(F42-G42)/G42</f>
        <v>-4.43086499237791E-2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327" priority="7" operator="greaterThanOrEqual">
      <formula>0</formula>
    </cfRule>
    <cfRule type="cellIs" dxfId="326" priority="8" operator="lessThan">
      <formula>0</formula>
    </cfRule>
  </conditionalFormatting>
  <conditionalFormatting sqref="E13">
    <cfRule type="cellIs" dxfId="325" priority="11" operator="greaterThanOrEqual">
      <formula>0</formula>
    </cfRule>
    <cfRule type="cellIs" dxfId="324" priority="12" operator="lessThan">
      <formula>0</formula>
    </cfRule>
  </conditionalFormatting>
  <conditionalFormatting sqref="E25:E41">
    <cfRule type="cellIs" dxfId="323" priority="9" operator="greaterThanOrEqual">
      <formula>0</formula>
    </cfRule>
    <cfRule type="cellIs" dxfId="322" priority="10" operator="lessThan">
      <formula>0</formula>
    </cfRule>
  </conditionalFormatting>
  <conditionalFormatting sqref="H5:H10">
    <cfRule type="cellIs" dxfId="321" priority="3" operator="greaterThanOrEqual">
      <formula>0</formula>
    </cfRule>
    <cfRule type="cellIs" dxfId="320" priority="4" operator="lessThan">
      <formula>0</formula>
    </cfRule>
  </conditionalFormatting>
  <conditionalFormatting sqref="H13">
    <cfRule type="cellIs" dxfId="319" priority="1" operator="greaterThanOrEqual">
      <formula>0</formula>
    </cfRule>
    <cfRule type="cellIs" dxfId="318" priority="2" operator="lessThan">
      <formula>0</formula>
    </cfRule>
  </conditionalFormatting>
  <conditionalFormatting sqref="H24">
    <cfRule type="cellIs" dxfId="317" priority="23" operator="greaterThanOrEqual">
      <formula>0</formula>
    </cfRule>
    <cfRule type="cellIs" dxfId="316" priority="24" operator="lessThan">
      <formula>0</formula>
    </cfRule>
  </conditionalFormatting>
  <conditionalFormatting sqref="H33">
    <cfRule type="cellIs" dxfId="315" priority="18" operator="greaterThanOrEqual">
      <formula>0</formula>
    </cfRule>
    <cfRule type="cellIs" dxfId="314" priority="19" operator="lessThan">
      <formula>0</formula>
    </cfRule>
    <cfRule type="cellIs" dxfId="313" priority="20" operator="lessThanOrEqual">
      <formula>0</formula>
    </cfRule>
    <cfRule type="cellIs" priority="21" operator="greaterThanOrEqual">
      <formula>0</formula>
    </cfRule>
    <cfRule type="cellIs" dxfId="312" priority="22" operator="lessThan">
      <formula>0</formula>
    </cfRule>
  </conditionalFormatting>
  <conditionalFormatting sqref="H36">
    <cfRule type="cellIs" dxfId="311" priority="13" operator="greaterThanOrEqual">
      <formula>0</formula>
    </cfRule>
    <cfRule type="cellIs" dxfId="310" priority="14" operator="lessThan">
      <formula>0</formula>
    </cfRule>
    <cfRule type="cellIs" dxfId="309" priority="15" operator="lessThanOrEqual">
      <formula>0</formula>
    </cfRule>
    <cfRule type="cellIs" priority="16" operator="greaterThanOrEqual">
      <formula>0</formula>
    </cfRule>
    <cfRule type="cellIs" dxfId="308" priority="17" operator="lessThan">
      <formula>0</formula>
    </cfRule>
  </conditionalFormatting>
  <conditionalFormatting sqref="K5:K10">
    <cfRule type="cellIs" dxfId="307" priority="25" operator="greaterThanOrEqual">
      <formula>0</formula>
    </cfRule>
    <cfRule type="cellIs" dxfId="306" priority="26" operator="lessThan">
      <formula>0</formula>
    </cfRule>
  </conditionalFormatting>
  <conditionalFormatting sqref="K13">
    <cfRule type="cellIs" dxfId="305" priority="5" operator="greaterThanOrEqual">
      <formula>0</formula>
    </cfRule>
    <cfRule type="cellIs" dxfId="304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CCB3-CD7A-4A6F-B1F1-87C460A79EFB}">
  <sheetPr>
    <tabColor rgb="FFFF5050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185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95" t="s">
        <v>186</v>
      </c>
      <c r="D3" s="8" t="s">
        <v>187</v>
      </c>
      <c r="E3" s="9" t="s">
        <v>2</v>
      </c>
      <c r="F3" s="10" t="s">
        <v>188</v>
      </c>
      <c r="G3" s="96" t="s">
        <v>189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38</v>
      </c>
      <c r="D5" s="22">
        <v>4178</v>
      </c>
      <c r="E5" s="81">
        <f t="shared" ref="E5:E11" si="0">C5-D5</f>
        <v>-4140</v>
      </c>
      <c r="F5" s="22">
        <v>58396</v>
      </c>
      <c r="G5" s="22">
        <v>211551</v>
      </c>
      <c r="H5" s="81">
        <f t="shared" ref="H5:H11" si="1">F5-G5</f>
        <v>-153155</v>
      </c>
      <c r="I5" s="24">
        <f t="shared" ref="I5" si="2">F5/C5</f>
        <v>1536.7368421052631</v>
      </c>
      <c r="J5" s="24">
        <f>G5/D5</f>
        <v>50.634514121589277</v>
      </c>
    </row>
    <row r="6" spans="1:10" ht="16.5">
      <c r="A6" s="25" t="s">
        <v>9</v>
      </c>
      <c r="B6" s="26" t="s">
        <v>10</v>
      </c>
      <c r="C6" s="22">
        <v>440</v>
      </c>
      <c r="D6" s="22">
        <v>1214</v>
      </c>
      <c r="E6" s="81">
        <f t="shared" si="0"/>
        <v>-774</v>
      </c>
      <c r="F6" s="22">
        <v>544157</v>
      </c>
      <c r="G6" s="22">
        <v>166184</v>
      </c>
      <c r="H6" s="81">
        <f>F6-G7</f>
        <v>353795</v>
      </c>
      <c r="I6" s="24">
        <f>IF(C6,F6/C6,0)</f>
        <v>1236.7204545454545</v>
      </c>
      <c r="J6" s="24">
        <f t="shared" ref="J6:J10" si="3">G6/D6</f>
        <v>136.88962108731465</v>
      </c>
    </row>
    <row r="7" spans="1:10" ht="16.5">
      <c r="A7" s="20" t="s">
        <v>11</v>
      </c>
      <c r="B7" s="27" t="s">
        <v>12</v>
      </c>
      <c r="C7" s="28">
        <v>0</v>
      </c>
      <c r="D7" s="22">
        <v>2921</v>
      </c>
      <c r="E7" s="81">
        <f t="shared" si="0"/>
        <v>-2921</v>
      </c>
      <c r="F7" s="22">
        <v>0</v>
      </c>
      <c r="G7" s="22">
        <v>190362</v>
      </c>
      <c r="H7" s="81">
        <f>F7-G8</f>
        <v>-411283</v>
      </c>
      <c r="I7" s="24">
        <f>IF(C7,F7/C7,0)</f>
        <v>0</v>
      </c>
      <c r="J7" s="24">
        <f t="shared" si="3"/>
        <v>65.170147209859635</v>
      </c>
    </row>
    <row r="8" spans="1:10" ht="16.5">
      <c r="A8" s="20" t="s">
        <v>13</v>
      </c>
      <c r="B8" s="27" t="s">
        <v>14</v>
      </c>
      <c r="C8" s="22">
        <v>0</v>
      </c>
      <c r="D8" s="22">
        <v>3491</v>
      </c>
      <c r="E8" s="81">
        <f t="shared" si="0"/>
        <v>-3491</v>
      </c>
      <c r="F8" s="22">
        <v>0</v>
      </c>
      <c r="G8" s="22">
        <v>411283</v>
      </c>
      <c r="H8" s="81">
        <f t="shared" si="1"/>
        <v>-411283</v>
      </c>
      <c r="I8" s="24">
        <f t="shared" ref="I8:I10" si="4">IF(C8,F8/C8,0)</f>
        <v>0</v>
      </c>
      <c r="J8" s="24">
        <f t="shared" si="3"/>
        <v>117.81237467774277</v>
      </c>
    </row>
    <row r="9" spans="1:10" ht="16.5">
      <c r="A9" s="20" t="s">
        <v>15</v>
      </c>
      <c r="B9" s="27" t="s">
        <v>16</v>
      </c>
      <c r="C9" s="22">
        <v>456</v>
      </c>
      <c r="D9" s="22">
        <v>1086</v>
      </c>
      <c r="E9" s="81">
        <f t="shared" si="0"/>
        <v>-630</v>
      </c>
      <c r="F9" s="22">
        <v>457925</v>
      </c>
      <c r="G9" s="22">
        <v>107320</v>
      </c>
      <c r="H9" s="81">
        <f t="shared" si="1"/>
        <v>350605</v>
      </c>
      <c r="I9" s="24">
        <f t="shared" si="4"/>
        <v>1004.2214912280701</v>
      </c>
      <c r="J9" s="24">
        <f t="shared" si="3"/>
        <v>98.821362799263355</v>
      </c>
    </row>
    <row r="10" spans="1:10" ht="16.5">
      <c r="A10" s="20" t="s">
        <v>17</v>
      </c>
      <c r="B10" s="27" t="s">
        <v>18</v>
      </c>
      <c r="C10" s="22">
        <v>1686</v>
      </c>
      <c r="D10" s="22">
        <v>1488</v>
      </c>
      <c r="E10" s="81">
        <f t="shared" si="0"/>
        <v>198</v>
      </c>
      <c r="F10" s="22">
        <v>2039356</v>
      </c>
      <c r="G10" s="22">
        <v>541941</v>
      </c>
      <c r="H10" s="83">
        <f>F10-G10</f>
        <v>1497415</v>
      </c>
      <c r="I10" s="24">
        <f t="shared" si="4"/>
        <v>1209.5824436536179</v>
      </c>
      <c r="J10" s="24">
        <f t="shared" si="3"/>
        <v>364.20766129032256</v>
      </c>
    </row>
    <row r="11" spans="1:10" ht="20.25" thickBot="1">
      <c r="A11" s="47" t="s">
        <v>19</v>
      </c>
      <c r="B11" s="67" t="s">
        <v>20</v>
      </c>
      <c r="C11" s="60">
        <f>SUM(C5:C10)</f>
        <v>2620</v>
      </c>
      <c r="D11" s="60">
        <f>SUM(D5:D10)</f>
        <v>14378</v>
      </c>
      <c r="E11" s="77">
        <f t="shared" si="0"/>
        <v>-11758</v>
      </c>
      <c r="F11" s="60">
        <f>SUM(F5:F10)</f>
        <v>3099834</v>
      </c>
      <c r="G11" s="60">
        <f>SUM(G5:G10)</f>
        <v>1628641</v>
      </c>
      <c r="H11" s="79">
        <f t="shared" si="1"/>
        <v>1471193</v>
      </c>
      <c r="I11" s="69">
        <f t="shared" ref="I11:J13" si="5">F11/C11</f>
        <v>1183.1427480916032</v>
      </c>
      <c r="J11" s="69">
        <f t="shared" si="5"/>
        <v>113.27312560856865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8</v>
      </c>
      <c r="D13" s="22">
        <v>407</v>
      </c>
      <c r="E13" s="81">
        <f>C13-D13</f>
        <v>-399</v>
      </c>
      <c r="F13" s="22">
        <v>4467</v>
      </c>
      <c r="G13" s="22">
        <v>18436</v>
      </c>
      <c r="H13" s="81">
        <v>4294</v>
      </c>
      <c r="I13" s="24">
        <v>0</v>
      </c>
      <c r="J13" s="24">
        <f t="shared" si="5"/>
        <v>45.297297297297298</v>
      </c>
    </row>
    <row r="14" spans="1:10" ht="20.25" thickBot="1">
      <c r="A14" s="29" t="s">
        <v>23</v>
      </c>
      <c r="B14" s="35" t="s">
        <v>24</v>
      </c>
      <c r="C14" s="30">
        <f>C11+C13</f>
        <v>2628</v>
      </c>
      <c r="D14" s="30">
        <f>D11+D13</f>
        <v>14785</v>
      </c>
      <c r="E14" s="78">
        <f>C14-D14</f>
        <v>-12157</v>
      </c>
      <c r="F14" s="30">
        <f>F11+F13</f>
        <v>3104301</v>
      </c>
      <c r="G14" s="30">
        <f>G11+G13</f>
        <v>1647077</v>
      </c>
      <c r="H14" s="80">
        <f>F14-G14</f>
        <v>1457224</v>
      </c>
      <c r="I14" s="31">
        <f>F14/C14</f>
        <v>1181.2408675799086</v>
      </c>
      <c r="J14" s="31">
        <f>G14/D14</f>
        <v>111.40189381129524</v>
      </c>
    </row>
    <row r="15" spans="1:10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1" customHeight="1">
      <c r="A16" s="100" t="s">
        <v>190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186</v>
      </c>
      <c r="D18" s="8" t="s">
        <v>187</v>
      </c>
      <c r="E18" s="9" t="s">
        <v>2</v>
      </c>
      <c r="F18" s="10" t="s">
        <v>188</v>
      </c>
      <c r="G18" s="96" t="s">
        <v>189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0</v>
      </c>
      <c r="D20" s="22">
        <v>2879</v>
      </c>
      <c r="E20" s="23">
        <f t="shared" ref="E20:E42" si="6">C20-D20</f>
        <v>-2879</v>
      </c>
      <c r="F20" s="22">
        <v>0</v>
      </c>
      <c r="G20" s="22">
        <v>78669</v>
      </c>
      <c r="H20" s="23">
        <f t="shared" ref="H20:H42" si="7">F20-G20</f>
        <v>-78669</v>
      </c>
      <c r="I20" s="4"/>
      <c r="J20" s="4"/>
    </row>
    <row r="21" spans="1:10">
      <c r="A21" s="45" t="s">
        <v>29</v>
      </c>
      <c r="B21" s="21" t="s">
        <v>30</v>
      </c>
      <c r="C21" s="22">
        <v>78</v>
      </c>
      <c r="D21" s="22">
        <v>1517</v>
      </c>
      <c r="E21" s="23">
        <f t="shared" si="6"/>
        <v>-1439</v>
      </c>
      <c r="F21" s="22">
        <v>15984</v>
      </c>
      <c r="G21" s="22">
        <v>159505</v>
      </c>
      <c r="H21" s="23">
        <f t="shared" si="7"/>
        <v>-143521</v>
      </c>
      <c r="I21" s="4"/>
      <c r="J21" s="4"/>
    </row>
    <row r="22" spans="1:10">
      <c r="A22" s="45" t="s">
        <v>31</v>
      </c>
      <c r="B22" s="21" t="s">
        <v>32</v>
      </c>
      <c r="C22" s="22">
        <v>90300</v>
      </c>
      <c r="D22" s="22">
        <v>295578</v>
      </c>
      <c r="E22" s="23">
        <f t="shared" si="6"/>
        <v>-205278</v>
      </c>
      <c r="F22" s="22">
        <v>4569476</v>
      </c>
      <c r="G22" s="22">
        <v>15671562</v>
      </c>
      <c r="H22" s="23">
        <f t="shared" si="7"/>
        <v>-11102086</v>
      </c>
      <c r="I22" s="4"/>
      <c r="J22" s="4"/>
    </row>
    <row r="23" spans="1:10">
      <c r="A23" s="45" t="s">
        <v>33</v>
      </c>
      <c r="B23" s="21" t="s">
        <v>34</v>
      </c>
      <c r="C23" s="22">
        <v>16314</v>
      </c>
      <c r="D23" s="22">
        <v>59087</v>
      </c>
      <c r="E23" s="23">
        <f t="shared" si="6"/>
        <v>-42773</v>
      </c>
      <c r="F23" s="22">
        <v>383883</v>
      </c>
      <c r="G23" s="22">
        <v>5769605</v>
      </c>
      <c r="H23" s="23">
        <f>F23-G23</f>
        <v>-5385722</v>
      </c>
      <c r="I23" s="4"/>
      <c r="J23" s="4"/>
    </row>
    <row r="24" spans="1:10">
      <c r="A24" s="45" t="s">
        <v>35</v>
      </c>
      <c r="B24" s="21" t="s">
        <v>36</v>
      </c>
      <c r="C24" s="22">
        <v>9617</v>
      </c>
      <c r="D24" s="22">
        <v>13139</v>
      </c>
      <c r="E24" s="23">
        <f t="shared" si="6"/>
        <v>-3522</v>
      </c>
      <c r="F24" s="22">
        <v>157152</v>
      </c>
      <c r="G24" s="22">
        <v>317932</v>
      </c>
      <c r="H24" s="23">
        <f>F24-G24</f>
        <v>-160780</v>
      </c>
      <c r="I24" s="4"/>
      <c r="J24" s="4"/>
    </row>
    <row r="25" spans="1:10">
      <c r="A25" s="45" t="s">
        <v>37</v>
      </c>
      <c r="B25" s="21" t="s">
        <v>38</v>
      </c>
      <c r="C25" s="22">
        <v>8786</v>
      </c>
      <c r="D25" s="22">
        <v>2139</v>
      </c>
      <c r="E25" s="23">
        <f t="shared" si="6"/>
        <v>6647</v>
      </c>
      <c r="F25" s="22">
        <v>998858</v>
      </c>
      <c r="G25" s="22">
        <v>264596</v>
      </c>
      <c r="H25" s="23">
        <f t="shared" si="7"/>
        <v>734262</v>
      </c>
      <c r="I25" s="4"/>
      <c r="J25" s="4"/>
    </row>
    <row r="26" spans="1:10">
      <c r="A26" s="45" t="s">
        <v>39</v>
      </c>
      <c r="B26" s="21" t="s">
        <v>40</v>
      </c>
      <c r="C26" s="22">
        <v>3494</v>
      </c>
      <c r="D26" s="22">
        <v>34905</v>
      </c>
      <c r="E26" s="23">
        <f t="shared" si="6"/>
        <v>-31411</v>
      </c>
      <c r="F26" s="22">
        <v>930423</v>
      </c>
      <c r="G26" s="22">
        <v>1285307</v>
      </c>
      <c r="H26" s="23">
        <f t="shared" si="7"/>
        <v>-354884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113</v>
      </c>
      <c r="E27" s="23">
        <f t="shared" si="6"/>
        <v>-113</v>
      </c>
      <c r="F27" s="22">
        <v>0</v>
      </c>
      <c r="G27" s="22">
        <v>2585</v>
      </c>
      <c r="H27" s="23">
        <f t="shared" si="7"/>
        <v>-2585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752</v>
      </c>
      <c r="E28" s="23">
        <f t="shared" si="6"/>
        <v>-752</v>
      </c>
      <c r="F28" s="22">
        <v>0</v>
      </c>
      <c r="G28" s="22">
        <v>13768</v>
      </c>
      <c r="H28" s="23">
        <f t="shared" si="7"/>
        <v>-13768</v>
      </c>
      <c r="I28" s="4"/>
      <c r="J28" s="4"/>
    </row>
    <row r="29" spans="1:10">
      <c r="A29" s="45" t="s">
        <v>43</v>
      </c>
      <c r="B29" s="21" t="s">
        <v>44</v>
      </c>
      <c r="C29" s="22">
        <v>30626</v>
      </c>
      <c r="D29" s="22">
        <v>108476</v>
      </c>
      <c r="E29" s="23">
        <f t="shared" si="6"/>
        <v>-77850</v>
      </c>
      <c r="F29" s="22">
        <v>1223573</v>
      </c>
      <c r="G29" s="22">
        <v>1225039</v>
      </c>
      <c r="H29" s="23">
        <f t="shared" si="7"/>
        <v>-1466</v>
      </c>
      <c r="I29" s="4"/>
      <c r="J29" s="4"/>
    </row>
    <row r="30" spans="1:10">
      <c r="A30" s="45" t="s">
        <v>45</v>
      </c>
      <c r="B30" s="21" t="s">
        <v>46</v>
      </c>
      <c r="C30" s="22">
        <v>2076</v>
      </c>
      <c r="D30" s="22">
        <v>34877</v>
      </c>
      <c r="E30" s="23">
        <f t="shared" si="6"/>
        <v>-32801</v>
      </c>
      <c r="F30" s="22">
        <v>183444</v>
      </c>
      <c r="G30" s="22">
        <v>448304</v>
      </c>
      <c r="H30" s="23">
        <f t="shared" si="7"/>
        <v>-264860</v>
      </c>
      <c r="I30" s="4"/>
      <c r="J30" s="4"/>
    </row>
    <row r="31" spans="1:10">
      <c r="A31" s="45" t="s">
        <v>47</v>
      </c>
      <c r="B31" s="21" t="s">
        <v>48</v>
      </c>
      <c r="C31" s="22">
        <v>12875</v>
      </c>
      <c r="D31" s="22">
        <v>26598</v>
      </c>
      <c r="E31" s="23">
        <f t="shared" si="6"/>
        <v>-13723</v>
      </c>
      <c r="F31" s="22">
        <v>396036</v>
      </c>
      <c r="G31" s="22">
        <v>84289</v>
      </c>
      <c r="H31" s="23">
        <f t="shared" si="7"/>
        <v>311747</v>
      </c>
      <c r="I31" s="4"/>
      <c r="J31" s="4"/>
    </row>
    <row r="32" spans="1:10">
      <c r="A32" s="45" t="s">
        <v>49</v>
      </c>
      <c r="B32" s="21" t="s">
        <v>50</v>
      </c>
      <c r="C32" s="22">
        <v>10795</v>
      </c>
      <c r="D32" s="22">
        <v>99378</v>
      </c>
      <c r="E32" s="23">
        <f t="shared" si="6"/>
        <v>-88583</v>
      </c>
      <c r="F32" s="22">
        <v>521051</v>
      </c>
      <c r="G32" s="22">
        <v>824005</v>
      </c>
      <c r="H32" s="23">
        <f t="shared" si="7"/>
        <v>-302954</v>
      </c>
      <c r="I32" s="4"/>
      <c r="J32" s="4"/>
    </row>
    <row r="33" spans="1:10">
      <c r="A33" s="45" t="s">
        <v>51</v>
      </c>
      <c r="B33" s="21" t="s">
        <v>52</v>
      </c>
      <c r="C33" s="22">
        <v>1363</v>
      </c>
      <c r="D33" s="22">
        <v>51718</v>
      </c>
      <c r="E33" s="23">
        <f t="shared" si="6"/>
        <v>-50355</v>
      </c>
      <c r="F33" s="22">
        <v>67730</v>
      </c>
      <c r="G33" s="22">
        <v>169161</v>
      </c>
      <c r="H33" s="23">
        <f t="shared" si="7"/>
        <v>-101431</v>
      </c>
      <c r="I33" s="4"/>
      <c r="J33" s="4"/>
    </row>
    <row r="34" spans="1:10">
      <c r="A34" s="45" t="s">
        <v>53</v>
      </c>
      <c r="B34" s="21" t="s">
        <v>54</v>
      </c>
      <c r="C34" s="22">
        <v>12779</v>
      </c>
      <c r="D34" s="22">
        <v>17873</v>
      </c>
      <c r="E34" s="23">
        <f t="shared" si="6"/>
        <v>-5094</v>
      </c>
      <c r="F34" s="22">
        <v>866890</v>
      </c>
      <c r="G34" s="22">
        <v>356276</v>
      </c>
      <c r="H34" s="23">
        <f t="shared" si="7"/>
        <v>510614</v>
      </c>
      <c r="I34" s="4"/>
      <c r="J34" s="4"/>
    </row>
    <row r="35" spans="1:10">
      <c r="A35" s="45">
        <v>87149320906</v>
      </c>
      <c r="B35" s="21" t="s">
        <v>88</v>
      </c>
      <c r="C35" s="22">
        <v>33463</v>
      </c>
      <c r="D35" s="22">
        <v>19156</v>
      </c>
      <c r="E35" s="23">
        <f t="shared" si="6"/>
        <v>14307</v>
      </c>
      <c r="F35" s="22">
        <v>675284</v>
      </c>
      <c r="G35" s="22">
        <v>125724</v>
      </c>
      <c r="H35" s="23">
        <f t="shared" si="7"/>
        <v>549560</v>
      </c>
      <c r="I35" s="4"/>
      <c r="J35" s="4"/>
    </row>
    <row r="36" spans="1:10">
      <c r="A36" s="45" t="s">
        <v>55</v>
      </c>
      <c r="B36" s="21" t="s">
        <v>56</v>
      </c>
      <c r="C36" s="22">
        <v>1355</v>
      </c>
      <c r="D36" s="46">
        <v>4135</v>
      </c>
      <c r="E36" s="23">
        <f t="shared" si="6"/>
        <v>-2780</v>
      </c>
      <c r="F36" s="22">
        <v>44056</v>
      </c>
      <c r="G36" s="22">
        <v>10007</v>
      </c>
      <c r="H36" s="23">
        <f t="shared" si="7"/>
        <v>34049</v>
      </c>
      <c r="I36" s="4"/>
      <c r="J36" s="4"/>
    </row>
    <row r="37" spans="1:10">
      <c r="A37" s="45" t="s">
        <v>57</v>
      </c>
      <c r="B37" s="21" t="s">
        <v>58</v>
      </c>
      <c r="C37" s="22">
        <v>2164</v>
      </c>
      <c r="D37" s="22">
        <v>4216</v>
      </c>
      <c r="E37" s="23">
        <f>C37-D37</f>
        <v>-2052</v>
      </c>
      <c r="F37" s="22">
        <v>89390</v>
      </c>
      <c r="G37" s="22">
        <v>177890</v>
      </c>
      <c r="H37" s="23">
        <f t="shared" si="7"/>
        <v>-88500</v>
      </c>
      <c r="I37" s="4"/>
      <c r="J37" s="4"/>
    </row>
    <row r="38" spans="1:10">
      <c r="A38" s="45" t="s">
        <v>59</v>
      </c>
      <c r="B38" s="21" t="s">
        <v>60</v>
      </c>
      <c r="C38" s="22">
        <v>604</v>
      </c>
      <c r="D38" s="22">
        <v>20768</v>
      </c>
      <c r="E38" s="23">
        <f t="shared" si="6"/>
        <v>-20164</v>
      </c>
      <c r="F38" s="22">
        <v>57993</v>
      </c>
      <c r="G38" s="22">
        <v>797085</v>
      </c>
      <c r="H38" s="23">
        <f t="shared" si="7"/>
        <v>-739092</v>
      </c>
      <c r="I38" s="4"/>
      <c r="J38" s="4"/>
    </row>
    <row r="39" spans="1:10">
      <c r="A39" s="45" t="s">
        <v>61</v>
      </c>
      <c r="B39" s="21" t="s">
        <v>62</v>
      </c>
      <c r="C39" s="22">
        <v>4106</v>
      </c>
      <c r="D39" s="22">
        <v>26525</v>
      </c>
      <c r="E39" s="23">
        <f t="shared" si="6"/>
        <v>-22419</v>
      </c>
      <c r="F39" s="22">
        <v>160410</v>
      </c>
      <c r="G39" s="22">
        <v>2013791</v>
      </c>
      <c r="H39" s="23">
        <f t="shared" si="7"/>
        <v>-1853381</v>
      </c>
      <c r="I39" s="4"/>
      <c r="J39" s="4"/>
    </row>
    <row r="40" spans="1:10">
      <c r="A40" s="45" t="s">
        <v>63</v>
      </c>
      <c r="B40" s="21" t="s">
        <v>64</v>
      </c>
      <c r="C40" s="22">
        <v>47567</v>
      </c>
      <c r="D40" s="22">
        <v>57934</v>
      </c>
      <c r="E40" s="23">
        <f t="shared" si="6"/>
        <v>-10367</v>
      </c>
      <c r="F40" s="22">
        <v>961521</v>
      </c>
      <c r="G40" s="22">
        <v>346045</v>
      </c>
      <c r="H40" s="23">
        <f t="shared" si="7"/>
        <v>615476</v>
      </c>
      <c r="I40" s="4"/>
      <c r="J40" s="4"/>
    </row>
    <row r="41" spans="1:10">
      <c r="A41" s="45" t="s">
        <v>65</v>
      </c>
      <c r="B41" s="21" t="s">
        <v>66</v>
      </c>
      <c r="C41" s="22">
        <v>667</v>
      </c>
      <c r="D41" s="22">
        <v>22990</v>
      </c>
      <c r="E41" s="23">
        <f t="shared" si="6"/>
        <v>-22323</v>
      </c>
      <c r="F41" s="22">
        <v>10679</v>
      </c>
      <c r="G41" s="22">
        <v>105962</v>
      </c>
      <c r="H41" s="23">
        <f t="shared" si="7"/>
        <v>-95283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289029</v>
      </c>
      <c r="D42" s="49">
        <f>SUM(D20:D41)</f>
        <v>904753</v>
      </c>
      <c r="E42" s="50">
        <f t="shared" si="6"/>
        <v>-615724</v>
      </c>
      <c r="F42" s="49">
        <f>SUM(F20:F41)</f>
        <v>12313833</v>
      </c>
      <c r="G42" s="49">
        <f>SUM(G20:G41)</f>
        <v>30247107</v>
      </c>
      <c r="H42" s="50">
        <f t="shared" si="7"/>
        <v>-17933274</v>
      </c>
    </row>
    <row r="43" spans="1:10" ht="6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7758-E414-4E59-93B2-2BB98570E2DA}">
  <sheetPr>
    <tabColor rgb="FFFF5050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191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192</v>
      </c>
      <c r="D3" s="7" t="s">
        <v>193</v>
      </c>
      <c r="E3" s="9" t="s">
        <v>68</v>
      </c>
      <c r="F3" s="71" t="s">
        <v>194</v>
      </c>
      <c r="G3" s="71" t="s">
        <v>195</v>
      </c>
      <c r="H3" s="9" t="s">
        <v>68</v>
      </c>
      <c r="I3" s="55" t="s">
        <v>86</v>
      </c>
      <c r="J3" s="55" t="s">
        <v>87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1058</v>
      </c>
      <c r="D5" s="22">
        <v>3125</v>
      </c>
      <c r="E5" s="86">
        <f>IF(D5,(C5-D5)/D5,0)</f>
        <v>-0.66144000000000003</v>
      </c>
      <c r="F5" s="73">
        <v>882829</v>
      </c>
      <c r="G5" s="73">
        <v>3440749</v>
      </c>
      <c r="H5" s="87">
        <f>IF(G5,(F5-G5)/G5,0)</f>
        <v>-0.74341952871307959</v>
      </c>
      <c r="I5" s="24">
        <f>IF(C5,F5/C5,0)</f>
        <v>834.43194706994325</v>
      </c>
      <c r="J5" s="24">
        <f>IF(D5,G5/D5,0)</f>
        <v>1101.0396800000001</v>
      </c>
      <c r="K5" s="86">
        <f>IF(J5,(I5-J5)/J5,0)</f>
        <v>-0.2421418026733213</v>
      </c>
    </row>
    <row r="6" spans="1:11" ht="16.5">
      <c r="A6" s="25" t="s">
        <v>9</v>
      </c>
      <c r="B6" s="26" t="s">
        <v>10</v>
      </c>
      <c r="C6" s="22">
        <v>817</v>
      </c>
      <c r="D6" s="22">
        <v>1485</v>
      </c>
      <c r="E6" s="86">
        <f t="shared" ref="E6:E13" si="0">IF(D6,(C6-D6)/D6,0)</f>
        <v>-0.4498316498316498</v>
      </c>
      <c r="F6" s="73">
        <v>952395</v>
      </c>
      <c r="G6" s="73">
        <v>1206365</v>
      </c>
      <c r="H6" s="87">
        <f t="shared" ref="H6:H13" si="1">IF(G6,(F6-G6)/G6,0)</f>
        <v>-0.21052500694234333</v>
      </c>
      <c r="I6" s="24">
        <f t="shared" ref="I6:J11" si="2">IF(C6,F6/C6,0)</f>
        <v>1165.7221542227662</v>
      </c>
      <c r="J6" s="24">
        <f t="shared" si="2"/>
        <v>812.36700336700335</v>
      </c>
      <c r="K6" s="86">
        <f t="shared" ref="K6:K11" si="3">IF(J6,(I6-J6)/J6,0)</f>
        <v>0.43496984662254612</v>
      </c>
    </row>
    <row r="7" spans="1:11" ht="16.5">
      <c r="A7" s="20" t="s">
        <v>11</v>
      </c>
      <c r="B7" s="27" t="s">
        <v>12</v>
      </c>
      <c r="C7" s="22">
        <v>27</v>
      </c>
      <c r="D7" s="22">
        <v>2382</v>
      </c>
      <c r="E7" s="86">
        <f t="shared" si="0"/>
        <v>-0.98866498740554154</v>
      </c>
      <c r="F7" s="73">
        <v>8179</v>
      </c>
      <c r="G7" s="73">
        <v>294152</v>
      </c>
      <c r="H7" s="87">
        <f t="shared" si="1"/>
        <v>-0.97219464766515273</v>
      </c>
      <c r="I7" s="24">
        <f t="shared" si="2"/>
        <v>302.92592592592592</v>
      </c>
      <c r="J7" s="24">
        <f t="shared" si="2"/>
        <v>123.48950461796809</v>
      </c>
      <c r="K7" s="86">
        <f t="shared" si="3"/>
        <v>1.4530499726520831</v>
      </c>
    </row>
    <row r="8" spans="1:11" ht="16.5">
      <c r="A8" s="20" t="s">
        <v>13</v>
      </c>
      <c r="B8" s="27" t="s">
        <v>14</v>
      </c>
      <c r="C8" s="22">
        <v>0</v>
      </c>
      <c r="D8" s="22">
        <v>189</v>
      </c>
      <c r="E8" s="86">
        <f t="shared" si="0"/>
        <v>-1</v>
      </c>
      <c r="F8" s="73">
        <v>0</v>
      </c>
      <c r="G8" s="73">
        <v>200706</v>
      </c>
      <c r="H8" s="87">
        <f t="shared" si="1"/>
        <v>-1</v>
      </c>
      <c r="I8" s="24">
        <f t="shared" si="2"/>
        <v>0</v>
      </c>
      <c r="J8" s="24">
        <f t="shared" si="2"/>
        <v>1061.936507936508</v>
      </c>
      <c r="K8" s="86">
        <f t="shared" si="3"/>
        <v>-1</v>
      </c>
    </row>
    <row r="9" spans="1:11" ht="16.5">
      <c r="A9" s="20" t="s">
        <v>15</v>
      </c>
      <c r="B9" s="27" t="s">
        <v>16</v>
      </c>
      <c r="C9" s="22">
        <v>1717</v>
      </c>
      <c r="D9" s="22">
        <v>7235</v>
      </c>
      <c r="E9" s="86">
        <f t="shared" si="0"/>
        <v>-0.76268140981340704</v>
      </c>
      <c r="F9" s="73">
        <v>2055841</v>
      </c>
      <c r="G9" s="73">
        <v>6774976</v>
      </c>
      <c r="H9" s="87">
        <f t="shared" si="1"/>
        <v>-0.69655375900962602</v>
      </c>
      <c r="I9" s="24">
        <f t="shared" si="2"/>
        <v>1197.3447874199185</v>
      </c>
      <c r="J9" s="24">
        <f t="shared" si="2"/>
        <v>936.41686247408427</v>
      </c>
      <c r="K9" s="86">
        <f t="shared" si="3"/>
        <v>0.27864505158145364</v>
      </c>
    </row>
    <row r="10" spans="1:11" ht="16.5">
      <c r="A10" s="20" t="s">
        <v>17</v>
      </c>
      <c r="B10" s="27" t="s">
        <v>18</v>
      </c>
      <c r="C10" s="22">
        <v>17068</v>
      </c>
      <c r="D10" s="22">
        <v>57294</v>
      </c>
      <c r="E10" s="86">
        <f t="shared" si="0"/>
        <v>-0.70209795091981708</v>
      </c>
      <c r="F10" s="73">
        <v>27166730</v>
      </c>
      <c r="G10" s="73">
        <v>86760434</v>
      </c>
      <c r="H10" s="87">
        <f t="shared" si="1"/>
        <v>-0.68687650870902739</v>
      </c>
      <c r="I10" s="24">
        <f t="shared" si="2"/>
        <v>1591.6762362315444</v>
      </c>
      <c r="J10" s="24">
        <f t="shared" si="2"/>
        <v>1514.302265507732</v>
      </c>
      <c r="K10" s="86">
        <f t="shared" si="3"/>
        <v>5.1095459926469543E-2</v>
      </c>
    </row>
    <row r="11" spans="1:11" ht="20.25" thickBot="1">
      <c r="A11" s="29" t="s">
        <v>19</v>
      </c>
      <c r="B11" s="67" t="s">
        <v>20</v>
      </c>
      <c r="C11" s="60">
        <f>SUM(C5:C10)</f>
        <v>20687</v>
      </c>
      <c r="D11" s="60">
        <f>SUM(D5:D10)</f>
        <v>71710</v>
      </c>
      <c r="E11" s="88">
        <f t="shared" si="0"/>
        <v>-0.7115186166503974</v>
      </c>
      <c r="F11" s="74">
        <f>SUM(F5:F10)</f>
        <v>31065974</v>
      </c>
      <c r="G11" s="74">
        <f>SUM(G5:G10)</f>
        <v>98677382</v>
      </c>
      <c r="H11" s="88">
        <f t="shared" si="1"/>
        <v>-0.68517634567970198</v>
      </c>
      <c r="I11" s="68">
        <f t="shared" si="2"/>
        <v>1501.7147967322474</v>
      </c>
      <c r="J11" s="69">
        <f t="shared" si="2"/>
        <v>1376.0616650397435</v>
      </c>
      <c r="K11" s="88">
        <f t="shared" si="3"/>
        <v>9.1313590724057217E-2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145</v>
      </c>
      <c r="D13" s="22">
        <v>27</v>
      </c>
      <c r="E13" s="86">
        <f t="shared" si="0"/>
        <v>4.3703703703703702</v>
      </c>
      <c r="F13" s="73">
        <v>52229</v>
      </c>
      <c r="G13" s="73">
        <v>22111</v>
      </c>
      <c r="H13" s="89">
        <f t="shared" si="1"/>
        <v>1.3621274478766225</v>
      </c>
      <c r="I13" s="24">
        <f t="shared" ref="I13:J13" si="4">IF(C13,F13/C13,0)</f>
        <v>360.2</v>
      </c>
      <c r="J13" s="24">
        <f t="shared" si="4"/>
        <v>818.92592592592598</v>
      </c>
      <c r="K13" s="86">
        <f t="shared" ref="K13" si="5">IF(J13,(I13-J13)/J13,0)</f>
        <v>-0.56015557867124965</v>
      </c>
    </row>
    <row r="14" spans="1:11" ht="20.25" thickBot="1">
      <c r="A14" s="29" t="s">
        <v>23</v>
      </c>
      <c r="B14" s="35" t="s">
        <v>75</v>
      </c>
      <c r="C14" s="30">
        <f>SUM(C11+C13)</f>
        <v>20832</v>
      </c>
      <c r="D14" s="30">
        <f>D11+D13</f>
        <v>71737</v>
      </c>
      <c r="E14" s="88">
        <f>(C14-D14)/D14</f>
        <v>-0.70960592163039993</v>
      </c>
      <c r="F14" s="76">
        <f>SUM(F11+F13)</f>
        <v>31118203</v>
      </c>
      <c r="G14" s="76">
        <f>G11+G13</f>
        <v>98699493</v>
      </c>
      <c r="H14" s="90">
        <f>(F14-G14)/G14</f>
        <v>-0.68471770164006818</v>
      </c>
      <c r="I14" s="31">
        <f>F14/C14</f>
        <v>1493.7693452380952</v>
      </c>
      <c r="J14" s="59">
        <f>G14/D14</f>
        <v>1375.8519731798096</v>
      </c>
      <c r="K14" s="85">
        <f>(I14-J14)/J14</f>
        <v>8.5704984516437474E-2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8.75" customHeight="1">
      <c r="A16" s="101" t="s">
        <v>196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192</v>
      </c>
      <c r="D18" s="7" t="s">
        <v>193</v>
      </c>
      <c r="E18" s="9" t="s">
        <v>68</v>
      </c>
      <c r="F18" s="71" t="s">
        <v>194</v>
      </c>
      <c r="G18" s="71" t="s">
        <v>195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1535</v>
      </c>
      <c r="D20" s="22">
        <v>2780</v>
      </c>
      <c r="E20" s="87">
        <f t="shared" ref="E20:E41" si="6">IF(D20,(C20-D20)/D20,0)</f>
        <v>-0.44784172661870503</v>
      </c>
      <c r="F20" s="73">
        <v>188692</v>
      </c>
      <c r="G20" s="73">
        <v>242170</v>
      </c>
      <c r="H20" s="91">
        <f t="shared" ref="H20:H24" si="7">IF(G20,(F20-G20)/G20,0)</f>
        <v>-0.2208283437254821</v>
      </c>
      <c r="I20" s="4"/>
      <c r="J20" s="4"/>
    </row>
    <row r="21" spans="1:10">
      <c r="A21" s="45" t="s">
        <v>29</v>
      </c>
      <c r="B21" s="21" t="s">
        <v>30</v>
      </c>
      <c r="C21" s="22">
        <v>95</v>
      </c>
      <c r="D21" s="22">
        <v>88</v>
      </c>
      <c r="E21" s="87">
        <f t="shared" si="6"/>
        <v>7.9545454545454544E-2</v>
      </c>
      <c r="F21" s="73">
        <v>17595</v>
      </c>
      <c r="G21" s="73">
        <v>12473</v>
      </c>
      <c r="H21" s="91">
        <f t="shared" si="7"/>
        <v>0.41064699751463163</v>
      </c>
      <c r="I21" s="4"/>
      <c r="J21" s="4"/>
    </row>
    <row r="22" spans="1:10">
      <c r="A22" s="45" t="s">
        <v>31</v>
      </c>
      <c r="B22" s="21" t="s">
        <v>32</v>
      </c>
      <c r="C22" s="22">
        <v>632586</v>
      </c>
      <c r="D22" s="22">
        <v>613658</v>
      </c>
      <c r="E22" s="87">
        <f t="shared" si="6"/>
        <v>3.0844542073923911E-2</v>
      </c>
      <c r="F22" s="73">
        <v>39080254</v>
      </c>
      <c r="G22" s="73">
        <v>35279763</v>
      </c>
      <c r="H22" s="91">
        <f t="shared" si="7"/>
        <v>0.10772439145920566</v>
      </c>
      <c r="I22" s="4"/>
      <c r="J22" s="4"/>
    </row>
    <row r="23" spans="1:10">
      <c r="A23" s="45" t="s">
        <v>33</v>
      </c>
      <c r="B23" s="21" t="s">
        <v>34</v>
      </c>
      <c r="C23" s="22">
        <v>100551</v>
      </c>
      <c r="D23" s="22">
        <v>104578</v>
      </c>
      <c r="E23" s="87">
        <f t="shared" si="6"/>
        <v>-3.8507142993746295E-2</v>
      </c>
      <c r="F23" s="73">
        <v>3788826</v>
      </c>
      <c r="G23" s="73">
        <v>2547093</v>
      </c>
      <c r="H23" s="91">
        <f t="shared" si="7"/>
        <v>0.48750987890901509</v>
      </c>
      <c r="I23" s="4"/>
      <c r="J23" s="4"/>
    </row>
    <row r="24" spans="1:10">
      <c r="A24" s="45" t="s">
        <v>35</v>
      </c>
      <c r="B24" s="21" t="s">
        <v>36</v>
      </c>
      <c r="C24" s="22">
        <v>39522</v>
      </c>
      <c r="D24" s="22">
        <v>164001</v>
      </c>
      <c r="E24" s="87">
        <f t="shared" si="6"/>
        <v>-0.75901366455082586</v>
      </c>
      <c r="F24" s="73">
        <v>1342543</v>
      </c>
      <c r="G24" s="73">
        <v>4870306</v>
      </c>
      <c r="H24" s="91">
        <f t="shared" si="7"/>
        <v>-0.72434113996122629</v>
      </c>
      <c r="I24" s="4"/>
      <c r="J24" s="4"/>
    </row>
    <row r="25" spans="1:10">
      <c r="A25" s="45" t="s">
        <v>37</v>
      </c>
      <c r="B25" s="21" t="s">
        <v>38</v>
      </c>
      <c r="C25" s="22">
        <v>37192</v>
      </c>
      <c r="D25" s="22">
        <v>50907</v>
      </c>
      <c r="E25" s="87">
        <f t="shared" si="6"/>
        <v>-0.26941285088494704</v>
      </c>
      <c r="F25" s="73">
        <v>7633587</v>
      </c>
      <c r="G25" s="73">
        <v>7009734</v>
      </c>
      <c r="H25" s="91">
        <f>IF(G25,(F25-G25)/G25,0)</f>
        <v>8.8998098929288894E-2</v>
      </c>
      <c r="I25" s="4"/>
      <c r="J25" s="4"/>
    </row>
    <row r="26" spans="1:10">
      <c r="A26" s="45" t="s">
        <v>39</v>
      </c>
      <c r="B26" s="21" t="s">
        <v>40</v>
      </c>
      <c r="C26" s="22">
        <v>36398</v>
      </c>
      <c r="D26" s="22">
        <v>32312</v>
      </c>
      <c r="E26" s="87">
        <f t="shared" si="6"/>
        <v>0.12645456796236693</v>
      </c>
      <c r="F26" s="73">
        <v>4792968</v>
      </c>
      <c r="G26" s="73">
        <v>6099387</v>
      </c>
      <c r="H26" s="91">
        <f t="shared" ref="H26:H41" si="8">IF(G26,(F26-G26)/G26,0)</f>
        <v>-0.21418857337630814</v>
      </c>
      <c r="I26" s="4"/>
      <c r="J26" s="4"/>
    </row>
    <row r="27" spans="1:10">
      <c r="A27" s="45">
        <v>87149320103</v>
      </c>
      <c r="B27" s="21" t="s">
        <v>89</v>
      </c>
      <c r="C27" s="22">
        <v>127</v>
      </c>
      <c r="D27" s="22">
        <v>917</v>
      </c>
      <c r="E27" s="87">
        <f>IF(D27,(C27-D27)/D27,0)</f>
        <v>-0.86150490730643403</v>
      </c>
      <c r="F27" s="73">
        <v>1855</v>
      </c>
      <c r="G27" s="73">
        <v>30165</v>
      </c>
      <c r="H27" s="91">
        <f t="shared" si="8"/>
        <v>-0.93850488977291568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105</v>
      </c>
      <c r="E28" s="87">
        <f t="shared" si="6"/>
        <v>-1</v>
      </c>
      <c r="F28" s="73">
        <v>0</v>
      </c>
      <c r="G28" s="73">
        <v>12264</v>
      </c>
      <c r="H28" s="91">
        <f t="shared" si="8"/>
        <v>-1</v>
      </c>
      <c r="I28" s="4"/>
      <c r="J28" s="4"/>
    </row>
    <row r="29" spans="1:10">
      <c r="A29" s="45" t="s">
        <v>43</v>
      </c>
      <c r="B29" s="21" t="s">
        <v>44</v>
      </c>
      <c r="C29" s="22">
        <v>351289</v>
      </c>
      <c r="D29" s="22">
        <v>654646</v>
      </c>
      <c r="E29" s="87">
        <f t="shared" si="6"/>
        <v>-0.46339090134209937</v>
      </c>
      <c r="F29" s="73">
        <v>13078472</v>
      </c>
      <c r="G29" s="73">
        <v>23537497</v>
      </c>
      <c r="H29" s="91">
        <f t="shared" si="8"/>
        <v>-0.44435587182443403</v>
      </c>
      <c r="I29" s="4"/>
      <c r="J29" s="4"/>
    </row>
    <row r="30" spans="1:10">
      <c r="A30" s="45" t="s">
        <v>45</v>
      </c>
      <c r="B30" s="21" t="s">
        <v>46</v>
      </c>
      <c r="C30" s="22">
        <v>15356</v>
      </c>
      <c r="D30" s="22">
        <v>34336</v>
      </c>
      <c r="E30" s="87">
        <f t="shared" si="6"/>
        <v>-0.55277260018639329</v>
      </c>
      <c r="F30" s="73">
        <v>1134705</v>
      </c>
      <c r="G30" s="73">
        <v>1495952</v>
      </c>
      <c r="H30" s="91">
        <f t="shared" si="8"/>
        <v>-0.24148301549782347</v>
      </c>
      <c r="I30" s="4"/>
      <c r="J30" s="4"/>
    </row>
    <row r="31" spans="1:10">
      <c r="A31" s="45" t="s">
        <v>47</v>
      </c>
      <c r="B31" s="21" t="s">
        <v>48</v>
      </c>
      <c r="C31" s="22">
        <v>123925</v>
      </c>
      <c r="D31" s="22">
        <v>119155</v>
      </c>
      <c r="E31" s="87">
        <f t="shared" si="6"/>
        <v>4.0031891234106838E-2</v>
      </c>
      <c r="F31" s="73">
        <v>1687015</v>
      </c>
      <c r="G31" s="73">
        <v>2089772</v>
      </c>
      <c r="H31" s="91">
        <f t="shared" si="8"/>
        <v>-0.19272772340714681</v>
      </c>
      <c r="I31" s="4"/>
      <c r="J31" s="4"/>
    </row>
    <row r="32" spans="1:10">
      <c r="A32" s="45" t="s">
        <v>49</v>
      </c>
      <c r="B32" s="21" t="s">
        <v>50</v>
      </c>
      <c r="C32" s="22">
        <v>85352</v>
      </c>
      <c r="D32" s="22">
        <v>127230</v>
      </c>
      <c r="E32" s="87">
        <f t="shared" si="6"/>
        <v>-0.3291519295763578</v>
      </c>
      <c r="F32" s="73">
        <v>4835970</v>
      </c>
      <c r="G32" s="73">
        <v>6625770</v>
      </c>
      <c r="H32" s="91">
        <f t="shared" si="8"/>
        <v>-0.2701270946622053</v>
      </c>
      <c r="I32" s="4"/>
      <c r="J32" s="4"/>
    </row>
    <row r="33" spans="1:10">
      <c r="A33" s="45" t="s">
        <v>51</v>
      </c>
      <c r="B33" s="21" t="s">
        <v>52</v>
      </c>
      <c r="C33" s="22">
        <v>31783</v>
      </c>
      <c r="D33" s="22">
        <v>20752</v>
      </c>
      <c r="E33" s="87">
        <f t="shared" si="6"/>
        <v>0.53156322282189672</v>
      </c>
      <c r="F33" s="73">
        <v>1055344</v>
      </c>
      <c r="G33" s="73">
        <v>849066</v>
      </c>
      <c r="H33" s="91">
        <f t="shared" si="8"/>
        <v>0.24294695583146658</v>
      </c>
      <c r="I33" s="4"/>
      <c r="J33" s="4"/>
    </row>
    <row r="34" spans="1:10">
      <c r="A34" s="45" t="s">
        <v>53</v>
      </c>
      <c r="B34" s="21" t="s">
        <v>54</v>
      </c>
      <c r="C34" s="22">
        <v>121010</v>
      </c>
      <c r="D34" s="22">
        <v>97450</v>
      </c>
      <c r="E34" s="87">
        <f t="shared" si="6"/>
        <v>0.2417650076962545</v>
      </c>
      <c r="F34" s="73">
        <v>9305465</v>
      </c>
      <c r="G34" s="73">
        <v>9824192</v>
      </c>
      <c r="H34" s="91">
        <f t="shared" si="8"/>
        <v>-5.2800983531266492E-2</v>
      </c>
      <c r="I34" s="4"/>
      <c r="J34" s="4"/>
    </row>
    <row r="35" spans="1:10">
      <c r="A35" s="45">
        <v>87149320906</v>
      </c>
      <c r="B35" s="21" t="s">
        <v>88</v>
      </c>
      <c r="C35" s="22">
        <v>213756</v>
      </c>
      <c r="D35" s="22">
        <v>169900</v>
      </c>
      <c r="E35" s="87">
        <f t="shared" si="6"/>
        <v>0.25812831077104181</v>
      </c>
      <c r="F35" s="73">
        <v>6223140</v>
      </c>
      <c r="G35" s="73">
        <v>4869538</v>
      </c>
      <c r="H35" s="91">
        <f t="shared" si="8"/>
        <v>0.27797339295842849</v>
      </c>
      <c r="I35" s="4"/>
      <c r="J35" s="4"/>
    </row>
    <row r="36" spans="1:10">
      <c r="A36" s="45" t="s">
        <v>55</v>
      </c>
      <c r="B36" s="21" t="s">
        <v>56</v>
      </c>
      <c r="C36" s="22">
        <v>4030</v>
      </c>
      <c r="D36" s="22">
        <v>3722</v>
      </c>
      <c r="E36" s="87">
        <f t="shared" si="6"/>
        <v>8.2751209027404626E-2</v>
      </c>
      <c r="F36" s="73">
        <v>171009</v>
      </c>
      <c r="G36" s="73">
        <v>132742</v>
      </c>
      <c r="H36" s="91">
        <f t="shared" si="8"/>
        <v>0.28828102635187053</v>
      </c>
      <c r="I36" s="4"/>
      <c r="J36" s="4"/>
    </row>
    <row r="37" spans="1:10">
      <c r="A37" s="45" t="s">
        <v>57</v>
      </c>
      <c r="B37" s="21" t="s">
        <v>58</v>
      </c>
      <c r="C37" s="28">
        <v>14134</v>
      </c>
      <c r="D37" s="22">
        <v>32900</v>
      </c>
      <c r="E37" s="87">
        <f t="shared" si="6"/>
        <v>-0.57039513677811549</v>
      </c>
      <c r="F37" s="73">
        <v>477817</v>
      </c>
      <c r="G37" s="73">
        <v>1300122</v>
      </c>
      <c r="H37" s="91">
        <f t="shared" si="8"/>
        <v>-0.63248295159992673</v>
      </c>
      <c r="I37" s="4"/>
      <c r="J37" s="4"/>
    </row>
    <row r="38" spans="1:10">
      <c r="A38" s="45" t="s">
        <v>59</v>
      </c>
      <c r="B38" s="21" t="s">
        <v>60</v>
      </c>
      <c r="C38" s="22">
        <v>31108</v>
      </c>
      <c r="D38" s="22">
        <v>35122</v>
      </c>
      <c r="E38" s="87">
        <f t="shared" si="6"/>
        <v>-0.11428734126758157</v>
      </c>
      <c r="F38" s="73">
        <v>1797736</v>
      </c>
      <c r="G38" s="73">
        <v>1017959</v>
      </c>
      <c r="H38" s="91">
        <f t="shared" si="8"/>
        <v>0.76602004599399387</v>
      </c>
      <c r="I38" s="4"/>
      <c r="J38" s="4"/>
    </row>
    <row r="39" spans="1:10">
      <c r="A39" s="45" t="s">
        <v>61</v>
      </c>
      <c r="B39" s="21" t="s">
        <v>62</v>
      </c>
      <c r="C39" s="22">
        <v>32162</v>
      </c>
      <c r="D39" s="22">
        <v>89190</v>
      </c>
      <c r="E39" s="87">
        <f t="shared" si="6"/>
        <v>-0.63939903576634149</v>
      </c>
      <c r="F39" s="73">
        <v>1553050</v>
      </c>
      <c r="G39" s="73">
        <v>3585891</v>
      </c>
      <c r="H39" s="91">
        <f t="shared" si="8"/>
        <v>-0.56689983047449011</v>
      </c>
      <c r="I39" s="4"/>
      <c r="J39" s="4"/>
    </row>
    <row r="40" spans="1:10">
      <c r="A40" s="45" t="s">
        <v>63</v>
      </c>
      <c r="B40" s="21" t="s">
        <v>64</v>
      </c>
      <c r="C40" s="22">
        <v>361748</v>
      </c>
      <c r="D40" s="22">
        <v>430539</v>
      </c>
      <c r="E40" s="87">
        <f t="shared" si="6"/>
        <v>-0.15977878891343178</v>
      </c>
      <c r="F40" s="73">
        <v>6620135</v>
      </c>
      <c r="G40" s="73">
        <v>8413399</v>
      </c>
      <c r="H40" s="91">
        <f t="shared" si="8"/>
        <v>-0.21314381975703281</v>
      </c>
      <c r="I40" s="4"/>
      <c r="J40" s="4"/>
    </row>
    <row r="41" spans="1:10">
      <c r="A41" s="45" t="s">
        <v>65</v>
      </c>
      <c r="B41" s="21" t="s">
        <v>66</v>
      </c>
      <c r="C41" s="22">
        <v>9229</v>
      </c>
      <c r="D41" s="22">
        <v>12342</v>
      </c>
      <c r="E41" s="87">
        <f t="shared" si="6"/>
        <v>-0.2522281639928699</v>
      </c>
      <c r="F41" s="73">
        <v>107318</v>
      </c>
      <c r="G41" s="73">
        <v>106645</v>
      </c>
      <c r="H41" s="91">
        <f t="shared" si="8"/>
        <v>6.3106568521730973E-3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2242888</v>
      </c>
      <c r="D42" s="60">
        <f>SUM(D20:D41)</f>
        <v>2796630</v>
      </c>
      <c r="E42" s="88">
        <f t="shared" ref="E42" si="9">(C42-D42)/D42</f>
        <v>-0.19800331112803624</v>
      </c>
      <c r="F42" s="74">
        <f>SUM(F20:F41)</f>
        <v>104893496</v>
      </c>
      <c r="G42" s="74">
        <f>SUM(G20:G41)</f>
        <v>119951900</v>
      </c>
      <c r="H42" s="88">
        <f t="shared" ref="H42" si="10">(F42-G42)/G42</f>
        <v>-0.12553701942195164</v>
      </c>
    </row>
    <row r="43" spans="1:10" ht="7.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303" priority="7" operator="greaterThanOrEqual">
      <formula>0</formula>
    </cfRule>
    <cfRule type="cellIs" dxfId="302" priority="8" operator="lessThan">
      <formula>0</formula>
    </cfRule>
  </conditionalFormatting>
  <conditionalFormatting sqref="E13">
    <cfRule type="cellIs" dxfId="301" priority="5" operator="greaterThanOrEqual">
      <formula>0</formula>
    </cfRule>
    <cfRule type="cellIs" dxfId="300" priority="6" operator="lessThan">
      <formula>0</formula>
    </cfRule>
  </conditionalFormatting>
  <conditionalFormatting sqref="E20:E41">
    <cfRule type="cellIs" dxfId="299" priority="11" operator="greaterThanOrEqual">
      <formula>0</formula>
    </cfRule>
    <cfRule type="cellIs" dxfId="298" priority="12" operator="lessThan">
      <formula>0</formula>
    </cfRule>
  </conditionalFormatting>
  <conditionalFormatting sqref="H5:H10">
    <cfRule type="cellIs" dxfId="297" priority="9" operator="greaterThanOrEqual">
      <formula>0</formula>
    </cfRule>
    <cfRule type="cellIs" dxfId="296" priority="10" operator="lessThan">
      <formula>0</formula>
    </cfRule>
  </conditionalFormatting>
  <conditionalFormatting sqref="H13">
    <cfRule type="cellIs" dxfId="295" priority="13" operator="greaterThanOrEqual">
      <formula>0</formula>
    </cfRule>
    <cfRule type="cellIs" dxfId="294" priority="14" operator="lessThan">
      <formula>0</formula>
    </cfRule>
  </conditionalFormatting>
  <conditionalFormatting sqref="K5:K10">
    <cfRule type="cellIs" dxfId="293" priority="3" operator="greaterThanOrEqual">
      <formula>0</formula>
    </cfRule>
    <cfRule type="cellIs" dxfId="292" priority="4" operator="lessThan">
      <formula>0</formula>
    </cfRule>
  </conditionalFormatting>
  <conditionalFormatting sqref="K13">
    <cfRule type="cellIs" dxfId="291" priority="1" operator="greaterThanOrEqual">
      <formula>0</formula>
    </cfRule>
    <cfRule type="cellIs" dxfId="290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57C3-25EE-41F6-AAD6-37C97C37A658}">
  <sheetPr>
    <tabColor rgb="FFFF5050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16.625" style="4" customWidth="1"/>
    <col min="4" max="4" width="16.37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1" t="s">
        <v>197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192</v>
      </c>
      <c r="D3" s="7" t="s">
        <v>193</v>
      </c>
      <c r="E3" s="9" t="s">
        <v>78</v>
      </c>
      <c r="F3" s="71" t="s">
        <v>194</v>
      </c>
      <c r="G3" s="71" t="s">
        <v>195</v>
      </c>
      <c r="H3" s="9" t="s">
        <v>78</v>
      </c>
      <c r="I3" s="55" t="s">
        <v>83</v>
      </c>
      <c r="J3" s="55" t="s">
        <v>84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30687</v>
      </c>
      <c r="D5" s="22">
        <v>33748</v>
      </c>
      <c r="E5" s="87">
        <f>IF(D5,(C5-D5)/D5,0)</f>
        <v>-9.0701671210145787E-2</v>
      </c>
      <c r="F5" s="73">
        <v>1720436</v>
      </c>
      <c r="G5" s="73">
        <v>2061290</v>
      </c>
      <c r="H5" s="87">
        <f t="shared" ref="H5:H11" si="0">(F5-G5)/G5</f>
        <v>-0.16535955639429678</v>
      </c>
      <c r="I5" s="24">
        <f t="shared" ref="I5:J11" si="1">F5/C5</f>
        <v>56.064001042786849</v>
      </c>
      <c r="J5" s="24">
        <f t="shared" si="1"/>
        <v>61.078878748370272</v>
      </c>
      <c r="K5" s="87">
        <f t="shared" ref="K5:K11" si="2">(I5-J5)/J5</f>
        <v>-8.2104940502321061E-2</v>
      </c>
    </row>
    <row r="6" spans="1:11" ht="16.5">
      <c r="A6" s="25" t="s">
        <v>9</v>
      </c>
      <c r="B6" s="26" t="s">
        <v>10</v>
      </c>
      <c r="C6" s="22">
        <v>14008</v>
      </c>
      <c r="D6" s="22">
        <v>14572</v>
      </c>
      <c r="E6" s="87">
        <f t="shared" ref="E6:E11" si="3">IF(D6,(C6-D6)/D6,0)</f>
        <v>-3.8704364534724131E-2</v>
      </c>
      <c r="F6" s="73">
        <v>1299097</v>
      </c>
      <c r="G6" s="73">
        <v>1416699</v>
      </c>
      <c r="H6" s="87">
        <f t="shared" si="0"/>
        <v>-8.3011281860155189E-2</v>
      </c>
      <c r="I6" s="24">
        <f t="shared" si="1"/>
        <v>92.739648772130209</v>
      </c>
      <c r="J6" s="24">
        <f t="shared" si="1"/>
        <v>97.220628602799891</v>
      </c>
      <c r="K6" s="87">
        <f t="shared" si="2"/>
        <v>-4.6090833756866213E-2</v>
      </c>
    </row>
    <row r="7" spans="1:11" ht="16.5">
      <c r="A7" s="20" t="s">
        <v>11</v>
      </c>
      <c r="B7" s="27" t="s">
        <v>12</v>
      </c>
      <c r="C7" s="22">
        <v>24004</v>
      </c>
      <c r="D7" s="22">
        <v>21789</v>
      </c>
      <c r="E7" s="87">
        <f t="shared" si="3"/>
        <v>0.10165679930240029</v>
      </c>
      <c r="F7" s="73">
        <v>1336304</v>
      </c>
      <c r="G7" s="73">
        <v>1308234</v>
      </c>
      <c r="H7" s="87">
        <f t="shared" si="0"/>
        <v>2.1456406116948497E-2</v>
      </c>
      <c r="I7" s="24">
        <f t="shared" si="1"/>
        <v>55.670054990834863</v>
      </c>
      <c r="J7" s="24">
        <f t="shared" si="1"/>
        <v>60.041029877461106</v>
      </c>
      <c r="K7" s="87">
        <f t="shared" si="2"/>
        <v>-7.2799798663464796E-2</v>
      </c>
    </row>
    <row r="8" spans="1:11" ht="16.5">
      <c r="A8" s="20" t="s">
        <v>13</v>
      </c>
      <c r="B8" s="27" t="s">
        <v>14</v>
      </c>
      <c r="C8" s="22">
        <v>34030</v>
      </c>
      <c r="D8" s="22">
        <v>37456</v>
      </c>
      <c r="E8" s="87">
        <f t="shared" si="3"/>
        <v>-9.1467321657411366E-2</v>
      </c>
      <c r="F8" s="73">
        <v>4204196</v>
      </c>
      <c r="G8" s="73">
        <v>3899481</v>
      </c>
      <c r="H8" s="87">
        <f t="shared" si="0"/>
        <v>7.814245023889077E-2</v>
      </c>
      <c r="I8" s="24">
        <f t="shared" si="1"/>
        <v>123.5438142815163</v>
      </c>
      <c r="J8" s="24">
        <f t="shared" si="1"/>
        <v>104.10831375480564</v>
      </c>
      <c r="K8" s="87">
        <f t="shared" si="2"/>
        <v>0.18668538395967946</v>
      </c>
    </row>
    <row r="9" spans="1:11" ht="16.5">
      <c r="A9" s="20" t="s">
        <v>15</v>
      </c>
      <c r="B9" s="27" t="s">
        <v>16</v>
      </c>
      <c r="C9" s="22">
        <v>9986</v>
      </c>
      <c r="D9" s="22">
        <v>11675</v>
      </c>
      <c r="E9" s="87">
        <f t="shared" si="3"/>
        <v>-0.14466809421841542</v>
      </c>
      <c r="F9" s="73">
        <v>1166193</v>
      </c>
      <c r="G9" s="73">
        <v>1535407</v>
      </c>
      <c r="H9" s="87">
        <f t="shared" si="0"/>
        <v>-0.2404665342804872</v>
      </c>
      <c r="I9" s="24">
        <f t="shared" si="1"/>
        <v>116.78279591427999</v>
      </c>
      <c r="J9" s="24">
        <f t="shared" si="1"/>
        <v>131.51237687366168</v>
      </c>
      <c r="K9" s="87">
        <f t="shared" si="2"/>
        <v>-0.11200148084565281</v>
      </c>
    </row>
    <row r="10" spans="1:11" ht="16.5">
      <c r="A10" s="20" t="s">
        <v>17</v>
      </c>
      <c r="B10" s="27" t="s">
        <v>18</v>
      </c>
      <c r="C10" s="22">
        <v>16370</v>
      </c>
      <c r="D10" s="22">
        <v>18454</v>
      </c>
      <c r="E10" s="87">
        <f t="shared" si="3"/>
        <v>-0.1129294461905278</v>
      </c>
      <c r="F10" s="73">
        <v>5600293</v>
      </c>
      <c r="G10" s="73">
        <v>6828475</v>
      </c>
      <c r="H10" s="87">
        <f t="shared" si="0"/>
        <v>-0.17986182859276778</v>
      </c>
      <c r="I10" s="24">
        <f t="shared" si="1"/>
        <v>342.10708613317041</v>
      </c>
      <c r="J10" s="24">
        <f t="shared" si="1"/>
        <v>370.02682345290992</v>
      </c>
      <c r="K10" s="87">
        <f t="shared" si="2"/>
        <v>-7.545327946554288E-2</v>
      </c>
    </row>
    <row r="11" spans="1:11" ht="20.25" thickBot="1">
      <c r="A11" s="47" t="s">
        <v>19</v>
      </c>
      <c r="B11" s="67" t="s">
        <v>20</v>
      </c>
      <c r="C11" s="60">
        <f>SUM(C5:C10)</f>
        <v>129085</v>
      </c>
      <c r="D11" s="60">
        <f>SUM(D5:D10)</f>
        <v>137694</v>
      </c>
      <c r="E11" s="88">
        <f t="shared" si="3"/>
        <v>-6.2522695251790203E-2</v>
      </c>
      <c r="F11" s="74">
        <f>SUM(F5:F10)</f>
        <v>15326519</v>
      </c>
      <c r="G11" s="74">
        <f>SUM(G5:G10)</f>
        <v>17049586</v>
      </c>
      <c r="H11" s="88">
        <f t="shared" si="0"/>
        <v>-0.10106210203579137</v>
      </c>
      <c r="I11" s="69">
        <f t="shared" si="1"/>
        <v>118.73199054886315</v>
      </c>
      <c r="J11" s="69">
        <f t="shared" si="1"/>
        <v>123.82228710038201</v>
      </c>
      <c r="K11" s="88">
        <f t="shared" si="2"/>
        <v>-4.110969576415744E-2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1158</v>
      </c>
      <c r="D13" s="22">
        <v>2600</v>
      </c>
      <c r="E13" s="89">
        <f>(C13-D13)/D13</f>
        <v>-0.55461538461538462</v>
      </c>
      <c r="F13" s="97">
        <v>61651</v>
      </c>
      <c r="G13" s="98">
        <v>144929</v>
      </c>
      <c r="H13" s="89">
        <f>(F13-G13)/G13</f>
        <v>-0.57461239641479622</v>
      </c>
      <c r="I13" s="24">
        <f>F13/C13</f>
        <v>53.239205526770291</v>
      </c>
      <c r="J13" s="24">
        <f>G13/D13</f>
        <v>55.741923076923079</v>
      </c>
      <c r="K13" s="89">
        <f>(I13-J13)/J13</f>
        <v>-4.4898299376917306E-2</v>
      </c>
    </row>
    <row r="14" spans="1:11" ht="20.25" thickBot="1">
      <c r="A14" s="47" t="s">
        <v>23</v>
      </c>
      <c r="B14" s="70" t="s">
        <v>75</v>
      </c>
      <c r="C14" s="60">
        <f>C11+C13</f>
        <v>130243</v>
      </c>
      <c r="D14" s="60">
        <f>D11+D13</f>
        <v>140294</v>
      </c>
      <c r="E14" s="88">
        <f>(C14-D14)/D14</f>
        <v>-7.1642408085876796E-2</v>
      </c>
      <c r="F14" s="74">
        <f>F11+F13</f>
        <v>15388170</v>
      </c>
      <c r="G14" s="74">
        <f>G11+G13</f>
        <v>17194515</v>
      </c>
      <c r="H14" s="94">
        <f>(F14-G14)/G14</f>
        <v>-0.10505355923095243</v>
      </c>
      <c r="I14" s="69">
        <f>F14/C14</f>
        <v>118.14968942668703</v>
      </c>
      <c r="J14" s="69">
        <f>G14/D14</f>
        <v>122.56058705290319</v>
      </c>
      <c r="K14" s="88">
        <f>(I14-J14)/J14</f>
        <v>-3.5989527565759731E-2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22.5" customHeight="1">
      <c r="A16" s="100" t="s">
        <v>198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192</v>
      </c>
      <c r="D18" s="7" t="s">
        <v>193</v>
      </c>
      <c r="E18" s="9" t="s">
        <v>78</v>
      </c>
      <c r="F18" s="71" t="s">
        <v>194</v>
      </c>
      <c r="G18" s="71" t="s">
        <v>195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22387</v>
      </c>
      <c r="D20" s="22">
        <v>23203</v>
      </c>
      <c r="E20" s="91">
        <f>(C20-D20)/D20</f>
        <v>-3.5167866224195148E-2</v>
      </c>
      <c r="F20" s="73">
        <v>894452</v>
      </c>
      <c r="G20" s="73">
        <v>1121684</v>
      </c>
      <c r="H20" s="91">
        <f t="shared" ref="H20:H24" si="4">IF(G20,(F20-G20)/G20,0)</f>
        <v>-0.2025811191030629</v>
      </c>
      <c r="I20" s="4"/>
      <c r="J20" s="4"/>
    </row>
    <row r="21" spans="1:10">
      <c r="A21" s="45" t="s">
        <v>29</v>
      </c>
      <c r="B21" s="21" t="s">
        <v>30</v>
      </c>
      <c r="C21" s="4">
        <v>12274</v>
      </c>
      <c r="D21" s="22">
        <v>15842</v>
      </c>
      <c r="E21" s="91">
        <f t="shared" ref="E21:E41" si="5">IF(D21,(C21-D21)/D21,0)</f>
        <v>-0.22522408786769346</v>
      </c>
      <c r="F21" s="73">
        <v>829475</v>
      </c>
      <c r="G21" s="73">
        <v>870932</v>
      </c>
      <c r="H21" s="91">
        <f t="shared" si="4"/>
        <v>-4.7600731170745821E-2</v>
      </c>
      <c r="I21" s="4"/>
      <c r="J21" s="4"/>
    </row>
    <row r="22" spans="1:10">
      <c r="A22" s="45" t="s">
        <v>31</v>
      </c>
      <c r="B22" s="21" t="s">
        <v>32</v>
      </c>
      <c r="C22" s="22">
        <v>2295914</v>
      </c>
      <c r="D22" s="22">
        <v>2408423</v>
      </c>
      <c r="E22" s="91">
        <f t="shared" si="5"/>
        <v>-4.6714800514693643E-2</v>
      </c>
      <c r="F22" s="73">
        <v>143043166</v>
      </c>
      <c r="G22" s="73">
        <v>162384097</v>
      </c>
      <c r="H22" s="91">
        <f>IF(G22,(F22-G22)/G22,0)</f>
        <v>-0.11910606615621971</v>
      </c>
      <c r="I22" s="4"/>
      <c r="J22" s="4"/>
    </row>
    <row r="23" spans="1:10">
      <c r="A23" s="45" t="s">
        <v>33</v>
      </c>
      <c r="B23" s="21" t="s">
        <v>34</v>
      </c>
      <c r="C23" s="22">
        <v>412194</v>
      </c>
      <c r="D23" s="22">
        <v>390518</v>
      </c>
      <c r="E23" s="91">
        <f t="shared" si="5"/>
        <v>5.5505764138912929E-2</v>
      </c>
      <c r="F23" s="73">
        <v>45417133</v>
      </c>
      <c r="G23" s="73">
        <v>41581242</v>
      </c>
      <c r="H23" s="91">
        <f t="shared" si="4"/>
        <v>9.2250515268399155E-2</v>
      </c>
      <c r="I23" s="4"/>
      <c r="J23" s="4"/>
    </row>
    <row r="24" spans="1:10">
      <c r="A24" s="45" t="s">
        <v>35</v>
      </c>
      <c r="B24" s="21" t="s">
        <v>36</v>
      </c>
      <c r="C24" s="22">
        <v>48950</v>
      </c>
      <c r="D24" s="22">
        <v>42541</v>
      </c>
      <c r="E24" s="91">
        <f t="shared" si="5"/>
        <v>0.15065466256082369</v>
      </c>
      <c r="F24" s="73">
        <v>3618561</v>
      </c>
      <c r="G24" s="73">
        <v>2830335</v>
      </c>
      <c r="H24" s="92">
        <f t="shared" si="4"/>
        <v>0.27849212195729478</v>
      </c>
      <c r="I24" s="4"/>
      <c r="J24" s="4"/>
    </row>
    <row r="25" spans="1:10">
      <c r="A25" s="45" t="s">
        <v>37</v>
      </c>
      <c r="B25" s="21" t="s">
        <v>38</v>
      </c>
      <c r="C25" s="22">
        <v>40263</v>
      </c>
      <c r="D25" s="22">
        <v>86873</v>
      </c>
      <c r="E25" s="87">
        <f t="shared" si="5"/>
        <v>-0.5365303373890622</v>
      </c>
      <c r="F25" s="73">
        <v>1933164</v>
      </c>
      <c r="G25" s="73">
        <v>1264607</v>
      </c>
      <c r="H25" s="91">
        <f>IF(G25,(F25-G25)/G25,0)</f>
        <v>0.52866779956144483</v>
      </c>
      <c r="I25" s="4"/>
      <c r="J25" s="4"/>
    </row>
    <row r="26" spans="1:10">
      <c r="A26" s="45" t="s">
        <v>39</v>
      </c>
      <c r="B26" s="21" t="s">
        <v>40</v>
      </c>
      <c r="C26" s="22">
        <v>243263</v>
      </c>
      <c r="D26" s="22">
        <v>322622</v>
      </c>
      <c r="E26" s="87">
        <f t="shared" si="5"/>
        <v>-0.24598136518898278</v>
      </c>
      <c r="F26" s="73">
        <v>9029943</v>
      </c>
      <c r="G26" s="73">
        <v>11360874</v>
      </c>
      <c r="H26" s="91">
        <f t="shared" ref="H26:H41" si="6">IF(G26,(F26-G26)/G26,0)</f>
        <v>-0.20517180280319983</v>
      </c>
      <c r="I26" s="4"/>
      <c r="J26" s="4"/>
    </row>
    <row r="27" spans="1:10">
      <c r="A27" s="45">
        <v>87149320103</v>
      </c>
      <c r="B27" s="21" t="s">
        <v>89</v>
      </c>
      <c r="C27" s="22">
        <v>1827</v>
      </c>
      <c r="D27" s="22">
        <v>3123</v>
      </c>
      <c r="E27" s="87">
        <f>IF(D27,(C27-D27)/D27,0)</f>
        <v>-0.41498559077809799</v>
      </c>
      <c r="F27" s="73">
        <v>45908</v>
      </c>
      <c r="G27" s="73">
        <v>88493</v>
      </c>
      <c r="H27" s="91">
        <f t="shared" si="6"/>
        <v>-0.48122450363305574</v>
      </c>
      <c r="I27" s="4"/>
      <c r="J27" s="4"/>
    </row>
    <row r="28" spans="1:10">
      <c r="A28" s="45" t="s">
        <v>41</v>
      </c>
      <c r="B28" s="21" t="s">
        <v>42</v>
      </c>
      <c r="C28" s="22">
        <v>11850</v>
      </c>
      <c r="D28" s="22">
        <v>11485</v>
      </c>
      <c r="E28" s="87">
        <f t="shared" si="5"/>
        <v>3.1780583369612536E-2</v>
      </c>
      <c r="F28" s="73">
        <v>163380</v>
      </c>
      <c r="G28" s="73">
        <v>130832</v>
      </c>
      <c r="H28" s="91">
        <f t="shared" si="6"/>
        <v>0.24877705760058702</v>
      </c>
      <c r="I28" s="4"/>
      <c r="J28" s="4"/>
    </row>
    <row r="29" spans="1:10">
      <c r="A29" s="45" t="s">
        <v>43</v>
      </c>
      <c r="B29" s="21" t="s">
        <v>44</v>
      </c>
      <c r="C29" s="22">
        <v>679026</v>
      </c>
      <c r="D29" s="22">
        <v>438632</v>
      </c>
      <c r="E29" s="87">
        <f t="shared" si="5"/>
        <v>0.54805394955224429</v>
      </c>
      <c r="F29" s="73">
        <v>8851490</v>
      </c>
      <c r="G29" s="73">
        <v>6931763</v>
      </c>
      <c r="H29" s="91">
        <f t="shared" si="6"/>
        <v>0.27694642762598781</v>
      </c>
      <c r="I29" s="4"/>
      <c r="J29" s="4"/>
    </row>
    <row r="30" spans="1:10">
      <c r="A30" s="45" t="s">
        <v>45</v>
      </c>
      <c r="B30" s="21" t="s">
        <v>46</v>
      </c>
      <c r="C30" s="22">
        <v>368415</v>
      </c>
      <c r="D30" s="22">
        <v>308598</v>
      </c>
      <c r="E30" s="87">
        <f t="shared" si="5"/>
        <v>0.19383469756770944</v>
      </c>
      <c r="F30" s="73">
        <v>4058098</v>
      </c>
      <c r="G30" s="73">
        <v>3315459</v>
      </c>
      <c r="H30" s="91">
        <f t="shared" si="6"/>
        <v>0.22399281668088791</v>
      </c>
      <c r="I30" s="4"/>
      <c r="J30" s="4"/>
    </row>
    <row r="31" spans="1:10">
      <c r="A31" s="45" t="s">
        <v>47</v>
      </c>
      <c r="B31" s="21" t="s">
        <v>48</v>
      </c>
      <c r="C31" s="22">
        <v>160922</v>
      </c>
      <c r="D31" s="22">
        <v>146357</v>
      </c>
      <c r="E31" s="87">
        <f t="shared" si="5"/>
        <v>9.9516934618774644E-2</v>
      </c>
      <c r="F31" s="73">
        <v>1181969</v>
      </c>
      <c r="G31" s="73">
        <v>1630419</v>
      </c>
      <c r="H31" s="91">
        <f t="shared" si="6"/>
        <v>-0.27505199583665302</v>
      </c>
      <c r="I31" s="4"/>
      <c r="J31" s="4"/>
    </row>
    <row r="32" spans="1:10">
      <c r="A32" s="45" t="s">
        <v>49</v>
      </c>
      <c r="B32" s="21" t="s">
        <v>50</v>
      </c>
      <c r="C32" s="22">
        <v>599417</v>
      </c>
      <c r="D32" s="22">
        <v>437324</v>
      </c>
      <c r="E32" s="87">
        <f t="shared" si="5"/>
        <v>0.37064739186507029</v>
      </c>
      <c r="F32" s="73">
        <v>6626722</v>
      </c>
      <c r="G32" s="73">
        <v>4186854</v>
      </c>
      <c r="H32" s="91">
        <f t="shared" si="6"/>
        <v>0.5827449440558472</v>
      </c>
      <c r="I32" s="4"/>
      <c r="J32" s="4"/>
    </row>
    <row r="33" spans="1:10">
      <c r="A33" s="45" t="s">
        <v>51</v>
      </c>
      <c r="B33" s="21" t="s">
        <v>52</v>
      </c>
      <c r="C33" s="22">
        <v>366811</v>
      </c>
      <c r="D33" s="22">
        <v>301763</v>
      </c>
      <c r="E33" s="87">
        <f t="shared" si="5"/>
        <v>0.21555989302863504</v>
      </c>
      <c r="F33" s="73">
        <v>1331870</v>
      </c>
      <c r="G33" s="73">
        <v>1292832</v>
      </c>
      <c r="H33" s="92">
        <f t="shared" si="6"/>
        <v>3.0195725353332838E-2</v>
      </c>
      <c r="I33" s="4"/>
      <c r="J33" s="4"/>
    </row>
    <row r="34" spans="1:10">
      <c r="A34" s="45" t="s">
        <v>53</v>
      </c>
      <c r="B34" s="21" t="s">
        <v>54</v>
      </c>
      <c r="C34" s="22">
        <v>83403</v>
      </c>
      <c r="D34" s="22">
        <v>85118</v>
      </c>
      <c r="E34" s="87">
        <f t="shared" si="5"/>
        <v>-2.0148499729786884E-2</v>
      </c>
      <c r="F34" s="73">
        <v>1904407</v>
      </c>
      <c r="G34" s="73">
        <v>2470806</v>
      </c>
      <c r="H34" s="91">
        <f t="shared" si="6"/>
        <v>-0.22923653253229917</v>
      </c>
      <c r="I34" s="4"/>
      <c r="J34" s="4"/>
    </row>
    <row r="35" spans="1:10">
      <c r="A35" s="45">
        <v>87149320906</v>
      </c>
      <c r="B35" s="21" t="s">
        <v>88</v>
      </c>
      <c r="C35" s="22">
        <v>132735</v>
      </c>
      <c r="D35" s="22">
        <v>95290</v>
      </c>
      <c r="E35" s="87">
        <f t="shared" si="5"/>
        <v>0.39295833770595023</v>
      </c>
      <c r="F35" s="73">
        <v>1422581</v>
      </c>
      <c r="G35" s="73">
        <v>691102</v>
      </c>
      <c r="H35" s="91">
        <f t="shared" si="6"/>
        <v>1.0584240821181243</v>
      </c>
      <c r="I35" s="4"/>
      <c r="J35" s="4"/>
    </row>
    <row r="36" spans="1:10">
      <c r="A36" s="45" t="s">
        <v>55</v>
      </c>
      <c r="B36" s="21" t="s">
        <v>56</v>
      </c>
      <c r="C36" s="22">
        <v>20700</v>
      </c>
      <c r="D36" s="22">
        <v>18168</v>
      </c>
      <c r="E36" s="87">
        <f t="shared" si="5"/>
        <v>0.13936591809775428</v>
      </c>
      <c r="F36" s="73">
        <v>96562</v>
      </c>
      <c r="G36" s="73">
        <v>58096</v>
      </c>
      <c r="H36" s="92">
        <f t="shared" si="6"/>
        <v>0.66211098870834484</v>
      </c>
      <c r="I36" s="4"/>
      <c r="J36" s="4"/>
    </row>
    <row r="37" spans="1:10">
      <c r="A37" s="45" t="s">
        <v>57</v>
      </c>
      <c r="B37" s="21" t="s">
        <v>58</v>
      </c>
      <c r="C37" s="22">
        <v>61859</v>
      </c>
      <c r="D37" s="22">
        <v>86312</v>
      </c>
      <c r="E37" s="87">
        <f t="shared" si="5"/>
        <v>-0.28330938919269627</v>
      </c>
      <c r="F37" s="73">
        <v>2166937</v>
      </c>
      <c r="G37" s="73">
        <v>2149638</v>
      </c>
      <c r="H37" s="91">
        <f t="shared" si="6"/>
        <v>8.0474014694567175E-3</v>
      </c>
      <c r="I37" s="4"/>
      <c r="J37" s="4"/>
    </row>
    <row r="38" spans="1:10">
      <c r="A38" s="45" t="s">
        <v>59</v>
      </c>
      <c r="B38" s="21" t="s">
        <v>60</v>
      </c>
      <c r="C38" s="22">
        <v>200528</v>
      </c>
      <c r="D38" s="22">
        <v>199492</v>
      </c>
      <c r="E38" s="87">
        <f t="shared" si="5"/>
        <v>5.193190704389148E-3</v>
      </c>
      <c r="F38" s="73">
        <v>8547027</v>
      </c>
      <c r="G38" s="73">
        <v>8693216</v>
      </c>
      <c r="H38" s="91">
        <f t="shared" si="6"/>
        <v>-1.6816446295594173E-2</v>
      </c>
      <c r="I38" s="4"/>
      <c r="J38" s="4"/>
    </row>
    <row r="39" spans="1:10">
      <c r="A39" s="45" t="s">
        <v>61</v>
      </c>
      <c r="B39" s="21" t="s">
        <v>62</v>
      </c>
      <c r="C39" s="22">
        <v>206118</v>
      </c>
      <c r="D39" s="22">
        <v>210609</v>
      </c>
      <c r="E39" s="87">
        <f t="shared" si="5"/>
        <v>-2.132387504807487E-2</v>
      </c>
      <c r="F39" s="73">
        <v>15598867</v>
      </c>
      <c r="G39" s="73">
        <v>11760638</v>
      </c>
      <c r="H39" s="91">
        <f t="shared" si="6"/>
        <v>0.32636231129637694</v>
      </c>
      <c r="I39" s="4"/>
      <c r="J39" s="4"/>
    </row>
    <row r="40" spans="1:10">
      <c r="A40" s="45" t="s">
        <v>63</v>
      </c>
      <c r="B40" s="21" t="s">
        <v>64</v>
      </c>
      <c r="C40" s="22">
        <v>432163</v>
      </c>
      <c r="D40" s="22">
        <v>441602</v>
      </c>
      <c r="E40" s="87">
        <f t="shared" si="5"/>
        <v>-2.1374450296873654E-2</v>
      </c>
      <c r="F40" s="73">
        <v>2286633</v>
      </c>
      <c r="G40" s="73">
        <v>2346957</v>
      </c>
      <c r="H40" s="91">
        <f t="shared" si="6"/>
        <v>-2.5703069975291409E-2</v>
      </c>
      <c r="I40" s="4"/>
      <c r="J40" s="4"/>
    </row>
    <row r="41" spans="1:10">
      <c r="A41" s="45" t="s">
        <v>65</v>
      </c>
      <c r="B41" s="21" t="s">
        <v>66</v>
      </c>
      <c r="C41" s="22">
        <v>129972</v>
      </c>
      <c r="D41" s="22">
        <v>137444</v>
      </c>
      <c r="E41" s="87">
        <f t="shared" si="5"/>
        <v>-5.4363959139722362E-2</v>
      </c>
      <c r="F41" s="73">
        <v>715892</v>
      </c>
      <c r="G41" s="73">
        <v>682518</v>
      </c>
      <c r="H41" s="91">
        <f t="shared" si="6"/>
        <v>4.8898344072976829E-2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6530991</v>
      </c>
      <c r="D42" s="60">
        <f>SUM(D20:D41)</f>
        <v>6211339</v>
      </c>
      <c r="E42" s="88">
        <f t="shared" ref="E42" si="7">(C42-D42)/D42</f>
        <v>5.1462655636731469E-2</v>
      </c>
      <c r="F42" s="74">
        <f>SUM(F20:F41)</f>
        <v>259764237</v>
      </c>
      <c r="G42" s="74">
        <f>SUM(G20:G41)</f>
        <v>267843394</v>
      </c>
      <c r="H42" s="88">
        <f t="shared" ref="H42" si="8">(F42-G42)/G42</f>
        <v>-3.0163734409667763E-2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289" priority="7" operator="greaterThanOrEqual">
      <formula>0</formula>
    </cfRule>
    <cfRule type="cellIs" dxfId="288" priority="8" operator="lessThan">
      <formula>0</formula>
    </cfRule>
  </conditionalFormatting>
  <conditionalFormatting sqref="E13">
    <cfRule type="cellIs" dxfId="287" priority="11" operator="greaterThanOrEqual">
      <formula>0</formula>
    </cfRule>
    <cfRule type="cellIs" dxfId="286" priority="12" operator="lessThan">
      <formula>0</formula>
    </cfRule>
  </conditionalFormatting>
  <conditionalFormatting sqref="E25:E41">
    <cfRule type="cellIs" dxfId="285" priority="9" operator="greaterThanOrEqual">
      <formula>0</formula>
    </cfRule>
    <cfRule type="cellIs" dxfId="284" priority="10" operator="lessThan">
      <formula>0</formula>
    </cfRule>
  </conditionalFormatting>
  <conditionalFormatting sqref="H5:H10">
    <cfRule type="cellIs" dxfId="283" priority="3" operator="greaterThanOrEqual">
      <formula>0</formula>
    </cfRule>
    <cfRule type="cellIs" dxfId="282" priority="4" operator="lessThan">
      <formula>0</formula>
    </cfRule>
  </conditionalFormatting>
  <conditionalFormatting sqref="H13">
    <cfRule type="cellIs" dxfId="281" priority="1" operator="greaterThanOrEqual">
      <formula>0</formula>
    </cfRule>
    <cfRule type="cellIs" dxfId="280" priority="2" operator="lessThan">
      <formula>0</formula>
    </cfRule>
  </conditionalFormatting>
  <conditionalFormatting sqref="H24">
    <cfRule type="cellIs" dxfId="279" priority="23" operator="greaterThanOrEqual">
      <formula>0</formula>
    </cfRule>
    <cfRule type="cellIs" dxfId="278" priority="24" operator="lessThan">
      <formula>0</formula>
    </cfRule>
  </conditionalFormatting>
  <conditionalFormatting sqref="H33">
    <cfRule type="cellIs" dxfId="277" priority="18" operator="greaterThanOrEqual">
      <formula>0</formula>
    </cfRule>
    <cfRule type="cellIs" dxfId="276" priority="19" operator="lessThan">
      <formula>0</formula>
    </cfRule>
    <cfRule type="cellIs" dxfId="275" priority="20" operator="lessThanOrEqual">
      <formula>0</formula>
    </cfRule>
    <cfRule type="cellIs" priority="21" operator="greaterThanOrEqual">
      <formula>0</formula>
    </cfRule>
    <cfRule type="cellIs" dxfId="274" priority="22" operator="lessThan">
      <formula>0</formula>
    </cfRule>
  </conditionalFormatting>
  <conditionalFormatting sqref="H36">
    <cfRule type="cellIs" dxfId="273" priority="13" operator="greaterThanOrEqual">
      <formula>0</formula>
    </cfRule>
    <cfRule type="cellIs" dxfId="272" priority="14" operator="lessThan">
      <formula>0</formula>
    </cfRule>
    <cfRule type="cellIs" dxfId="271" priority="15" operator="lessThanOrEqual">
      <formula>0</formula>
    </cfRule>
    <cfRule type="cellIs" priority="16" operator="greaterThanOrEqual">
      <formula>0</formula>
    </cfRule>
    <cfRule type="cellIs" dxfId="270" priority="17" operator="lessThan">
      <formula>0</formula>
    </cfRule>
  </conditionalFormatting>
  <conditionalFormatting sqref="K5:K10">
    <cfRule type="cellIs" dxfId="269" priority="25" operator="greaterThanOrEqual">
      <formula>0</formula>
    </cfRule>
    <cfRule type="cellIs" dxfId="268" priority="26" operator="lessThan">
      <formula>0</formula>
    </cfRule>
  </conditionalFormatting>
  <conditionalFormatting sqref="K13">
    <cfRule type="cellIs" dxfId="267" priority="5" operator="greaterThanOrEqual">
      <formula>0</formula>
    </cfRule>
    <cfRule type="cellIs" dxfId="266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6447-DDB2-4526-A3FD-411CF3718234}">
  <sheetPr>
    <tabColor theme="9" tint="-0.499984740745262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171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95" t="s">
        <v>173</v>
      </c>
      <c r="D3" s="8" t="s">
        <v>174</v>
      </c>
      <c r="E3" s="9" t="s">
        <v>2</v>
      </c>
      <c r="F3" s="10" t="s">
        <v>175</v>
      </c>
      <c r="G3" s="96" t="s">
        <v>176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251</v>
      </c>
      <c r="D5" s="22">
        <v>5450</v>
      </c>
      <c r="E5" s="81">
        <f t="shared" ref="E5:E11" si="0">C5-D5</f>
        <v>-5199</v>
      </c>
      <c r="F5" s="22">
        <v>274341</v>
      </c>
      <c r="G5" s="22">
        <v>301099</v>
      </c>
      <c r="H5" s="81">
        <f t="shared" ref="H5:H11" si="1">F5-G5</f>
        <v>-26758</v>
      </c>
      <c r="I5" s="24">
        <f t="shared" ref="I5" si="2">F5/C5</f>
        <v>1092.9920318725099</v>
      </c>
      <c r="J5" s="24">
        <f>G5/D5</f>
        <v>55.24752293577982</v>
      </c>
    </row>
    <row r="6" spans="1:10" ht="16.5">
      <c r="A6" s="25" t="s">
        <v>9</v>
      </c>
      <c r="B6" s="26" t="s">
        <v>10</v>
      </c>
      <c r="C6" s="22">
        <v>0</v>
      </c>
      <c r="D6" s="22">
        <v>1432</v>
      </c>
      <c r="E6" s="81">
        <f t="shared" si="0"/>
        <v>-1432</v>
      </c>
      <c r="F6" s="22">
        <v>0</v>
      </c>
      <c r="G6" s="22">
        <v>207155</v>
      </c>
      <c r="H6" s="81">
        <f>F6-G7</f>
        <v>-229223</v>
      </c>
      <c r="I6" s="24">
        <f>IF(C6,F6/C6,0)</f>
        <v>0</v>
      </c>
      <c r="J6" s="24">
        <f t="shared" ref="J6:J10" si="3">G6/D6</f>
        <v>144.66131284916202</v>
      </c>
    </row>
    <row r="7" spans="1:10" ht="16.5">
      <c r="A7" s="20" t="s">
        <v>11</v>
      </c>
      <c r="B7" s="27" t="s">
        <v>12</v>
      </c>
      <c r="C7" s="28">
        <v>22</v>
      </c>
      <c r="D7" s="22">
        <v>4355</v>
      </c>
      <c r="E7" s="81">
        <f t="shared" si="0"/>
        <v>-4333</v>
      </c>
      <c r="F7" s="22">
        <v>6989</v>
      </c>
      <c r="G7" s="22">
        <v>229223</v>
      </c>
      <c r="H7" s="81">
        <f>F7-G8</f>
        <v>-719632</v>
      </c>
      <c r="I7" s="24">
        <f>IF(C7,F7/C7,0)</f>
        <v>317.68181818181819</v>
      </c>
      <c r="J7" s="24">
        <f t="shared" si="3"/>
        <v>52.634443168771526</v>
      </c>
    </row>
    <row r="8" spans="1:10" ht="16.5">
      <c r="A8" s="20" t="s">
        <v>13</v>
      </c>
      <c r="B8" s="27" t="s">
        <v>14</v>
      </c>
      <c r="C8" s="22">
        <v>0</v>
      </c>
      <c r="D8" s="22">
        <v>5344</v>
      </c>
      <c r="E8" s="81">
        <f t="shared" si="0"/>
        <v>-5344</v>
      </c>
      <c r="F8" s="22">
        <v>0</v>
      </c>
      <c r="G8" s="22">
        <v>726621</v>
      </c>
      <c r="H8" s="81">
        <f t="shared" si="1"/>
        <v>-726621</v>
      </c>
      <c r="I8" s="24">
        <f t="shared" ref="I8:I10" si="4">IF(C8,F8/C8,0)</f>
        <v>0</v>
      </c>
      <c r="J8" s="24">
        <f t="shared" si="3"/>
        <v>135.96949850299401</v>
      </c>
    </row>
    <row r="9" spans="1:10" ht="16.5">
      <c r="A9" s="20" t="s">
        <v>15</v>
      </c>
      <c r="B9" s="27" t="s">
        <v>16</v>
      </c>
      <c r="C9" s="22">
        <v>258</v>
      </c>
      <c r="D9" s="22">
        <v>1482</v>
      </c>
      <c r="E9" s="81">
        <f t="shared" si="0"/>
        <v>-1224</v>
      </c>
      <c r="F9" s="22">
        <v>183144</v>
      </c>
      <c r="G9" s="22">
        <v>169508</v>
      </c>
      <c r="H9" s="81">
        <f t="shared" si="1"/>
        <v>13636</v>
      </c>
      <c r="I9" s="24">
        <f t="shared" si="4"/>
        <v>709.8604651162791</v>
      </c>
      <c r="J9" s="24">
        <f t="shared" si="3"/>
        <v>114.3778677462888</v>
      </c>
    </row>
    <row r="10" spans="1:10" ht="16.5">
      <c r="A10" s="20" t="s">
        <v>17</v>
      </c>
      <c r="B10" s="27" t="s">
        <v>18</v>
      </c>
      <c r="C10" s="22">
        <v>806</v>
      </c>
      <c r="D10" s="22">
        <v>1805</v>
      </c>
      <c r="E10" s="81">
        <f t="shared" si="0"/>
        <v>-999</v>
      </c>
      <c r="F10" s="22">
        <v>1460843</v>
      </c>
      <c r="G10" s="22">
        <v>470159</v>
      </c>
      <c r="H10" s="83">
        <f>F10-G10</f>
        <v>990684</v>
      </c>
      <c r="I10" s="24">
        <f t="shared" si="4"/>
        <v>1812.4602977667494</v>
      </c>
      <c r="J10" s="24">
        <f t="shared" si="3"/>
        <v>260.47590027700829</v>
      </c>
    </row>
    <row r="11" spans="1:10" ht="20.25" thickBot="1">
      <c r="A11" s="47" t="s">
        <v>19</v>
      </c>
      <c r="B11" s="67" t="s">
        <v>20</v>
      </c>
      <c r="C11" s="60">
        <f>SUM(C5:C10)</f>
        <v>1337</v>
      </c>
      <c r="D11" s="60">
        <f>SUM(D5:D10)</f>
        <v>19868</v>
      </c>
      <c r="E11" s="77">
        <f t="shared" si="0"/>
        <v>-18531</v>
      </c>
      <c r="F11" s="60">
        <f>SUM(F5:F10)</f>
        <v>1925317</v>
      </c>
      <c r="G11" s="60">
        <f>SUM(G5:G10)</f>
        <v>2103765</v>
      </c>
      <c r="H11" s="79">
        <f t="shared" si="1"/>
        <v>-178448</v>
      </c>
      <c r="I11" s="69">
        <f t="shared" ref="I11:J13" si="5">F11/C11</f>
        <v>1440.0276738967839</v>
      </c>
      <c r="J11" s="69">
        <f t="shared" si="5"/>
        <v>105.8871048922891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0</v>
      </c>
      <c r="D13" s="22">
        <v>31</v>
      </c>
      <c r="E13" s="81">
        <f>C13-D13</f>
        <v>-31</v>
      </c>
      <c r="F13" s="22">
        <v>0</v>
      </c>
      <c r="G13" s="22">
        <v>3220</v>
      </c>
      <c r="H13" s="81">
        <v>4294</v>
      </c>
      <c r="I13" s="24">
        <v>0</v>
      </c>
      <c r="J13" s="24">
        <f t="shared" si="5"/>
        <v>103.87096774193549</v>
      </c>
    </row>
    <row r="14" spans="1:10" ht="20.25" thickBot="1">
      <c r="A14" s="29" t="s">
        <v>23</v>
      </c>
      <c r="B14" s="35" t="s">
        <v>24</v>
      </c>
      <c r="C14" s="30">
        <f>C11+C13</f>
        <v>1337</v>
      </c>
      <c r="D14" s="30">
        <f>D11+D13</f>
        <v>19899</v>
      </c>
      <c r="E14" s="78">
        <f>C14-D14</f>
        <v>-18562</v>
      </c>
      <c r="F14" s="30">
        <f>F11+F13</f>
        <v>1925317</v>
      </c>
      <c r="G14" s="30">
        <f>G11+G13</f>
        <v>2106985</v>
      </c>
      <c r="H14" s="80">
        <f>F14-G14</f>
        <v>-181668</v>
      </c>
      <c r="I14" s="31">
        <f>F14/C14</f>
        <v>1440.0276738967839</v>
      </c>
      <c r="J14" s="31">
        <f>G14/D14</f>
        <v>105.88396401829237</v>
      </c>
    </row>
    <row r="15" spans="1:10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1" customHeight="1">
      <c r="A16" s="100" t="s">
        <v>172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173</v>
      </c>
      <c r="D18" s="8" t="s">
        <v>174</v>
      </c>
      <c r="E18" s="9" t="s">
        <v>2</v>
      </c>
      <c r="F18" s="10" t="s">
        <v>175</v>
      </c>
      <c r="G18" s="96" t="s">
        <v>176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162</v>
      </c>
      <c r="D20" s="22">
        <v>4577</v>
      </c>
      <c r="E20" s="23">
        <f t="shared" ref="E20:E42" si="6">C20-D20</f>
        <v>-4415</v>
      </c>
      <c r="F20" s="22">
        <v>13567</v>
      </c>
      <c r="G20" s="22">
        <v>195190</v>
      </c>
      <c r="H20" s="23">
        <f t="shared" ref="H20:H42" si="7">F20-G20</f>
        <v>-181623</v>
      </c>
      <c r="I20" s="4"/>
      <c r="J20" s="4"/>
    </row>
    <row r="21" spans="1:10">
      <c r="A21" s="45" t="s">
        <v>29</v>
      </c>
      <c r="B21" s="21" t="s">
        <v>30</v>
      </c>
      <c r="C21" s="22">
        <v>0</v>
      </c>
      <c r="D21" s="22">
        <v>2982</v>
      </c>
      <c r="E21" s="23">
        <f t="shared" si="6"/>
        <v>-2982</v>
      </c>
      <c r="F21" s="22">
        <v>0</v>
      </c>
      <c r="G21" s="22">
        <v>104682</v>
      </c>
      <c r="H21" s="23">
        <f t="shared" si="7"/>
        <v>-104682</v>
      </c>
      <c r="I21" s="4"/>
      <c r="J21" s="4"/>
    </row>
    <row r="22" spans="1:10">
      <c r="A22" s="45" t="s">
        <v>31</v>
      </c>
      <c r="B22" s="21" t="s">
        <v>32</v>
      </c>
      <c r="C22" s="22">
        <v>60945</v>
      </c>
      <c r="D22" s="22">
        <v>223471</v>
      </c>
      <c r="E22" s="23">
        <f t="shared" si="6"/>
        <v>-162526</v>
      </c>
      <c r="F22" s="22">
        <v>4342689</v>
      </c>
      <c r="G22" s="22">
        <v>16286434</v>
      </c>
      <c r="H22" s="23">
        <f t="shared" si="7"/>
        <v>-11943745</v>
      </c>
      <c r="I22" s="4"/>
      <c r="J22" s="4"/>
    </row>
    <row r="23" spans="1:10">
      <c r="A23" s="45" t="s">
        <v>33</v>
      </c>
      <c r="B23" s="21" t="s">
        <v>34</v>
      </c>
      <c r="C23" s="22">
        <v>10742</v>
      </c>
      <c r="D23" s="22">
        <v>50020</v>
      </c>
      <c r="E23" s="23">
        <f t="shared" si="6"/>
        <v>-39278</v>
      </c>
      <c r="F23" s="22">
        <v>478726</v>
      </c>
      <c r="G23" s="22">
        <v>5827640</v>
      </c>
      <c r="H23" s="23">
        <f>F23-G23</f>
        <v>-5348914</v>
      </c>
      <c r="I23" s="4"/>
      <c r="J23" s="4"/>
    </row>
    <row r="24" spans="1:10">
      <c r="A24" s="45" t="s">
        <v>35</v>
      </c>
      <c r="B24" s="21" t="s">
        <v>36</v>
      </c>
      <c r="C24" s="22">
        <v>3904</v>
      </c>
      <c r="D24" s="22">
        <v>8791</v>
      </c>
      <c r="E24" s="23">
        <f t="shared" si="6"/>
        <v>-4887</v>
      </c>
      <c r="F24" s="22">
        <v>183419</v>
      </c>
      <c r="G24" s="22">
        <v>453089</v>
      </c>
      <c r="H24" s="23">
        <f>F24-G24</f>
        <v>-269670</v>
      </c>
      <c r="I24" s="4"/>
      <c r="J24" s="4"/>
    </row>
    <row r="25" spans="1:10">
      <c r="A25" s="45" t="s">
        <v>37</v>
      </c>
      <c r="B25" s="21" t="s">
        <v>38</v>
      </c>
      <c r="C25" s="22">
        <v>3443</v>
      </c>
      <c r="D25" s="22">
        <v>11095</v>
      </c>
      <c r="E25" s="23">
        <f t="shared" si="6"/>
        <v>-7652</v>
      </c>
      <c r="F25" s="22">
        <v>701506</v>
      </c>
      <c r="G25" s="22">
        <v>218523</v>
      </c>
      <c r="H25" s="23">
        <f t="shared" si="7"/>
        <v>482983</v>
      </c>
      <c r="I25" s="4"/>
      <c r="J25" s="4"/>
    </row>
    <row r="26" spans="1:10">
      <c r="A26" s="45" t="s">
        <v>39</v>
      </c>
      <c r="B26" s="21" t="s">
        <v>40</v>
      </c>
      <c r="C26" s="22">
        <v>2377</v>
      </c>
      <c r="D26" s="22">
        <v>25774</v>
      </c>
      <c r="E26" s="23">
        <f t="shared" si="6"/>
        <v>-23397</v>
      </c>
      <c r="F26" s="22">
        <v>174239</v>
      </c>
      <c r="G26" s="22">
        <v>1079516</v>
      </c>
      <c r="H26" s="23">
        <f t="shared" si="7"/>
        <v>-905277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412</v>
      </c>
      <c r="E27" s="23">
        <f t="shared" si="6"/>
        <v>-412</v>
      </c>
      <c r="F27" s="22">
        <v>0</v>
      </c>
      <c r="G27" s="22">
        <v>9353</v>
      </c>
      <c r="H27" s="23">
        <f t="shared" si="7"/>
        <v>-9353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2019</v>
      </c>
      <c r="E28" s="23">
        <f t="shared" si="6"/>
        <v>-2019</v>
      </c>
      <c r="F28" s="22">
        <v>0</v>
      </c>
      <c r="G28" s="22">
        <v>7844</v>
      </c>
      <c r="H28" s="23">
        <f t="shared" si="7"/>
        <v>-7844</v>
      </c>
      <c r="I28" s="4"/>
      <c r="J28" s="4"/>
    </row>
    <row r="29" spans="1:10">
      <c r="A29" s="45" t="s">
        <v>43</v>
      </c>
      <c r="B29" s="21" t="s">
        <v>44</v>
      </c>
      <c r="C29" s="22">
        <v>36355</v>
      </c>
      <c r="D29" s="22">
        <v>93223</v>
      </c>
      <c r="E29" s="23">
        <f t="shared" si="6"/>
        <v>-56868</v>
      </c>
      <c r="F29" s="22">
        <v>1565127</v>
      </c>
      <c r="G29" s="22">
        <v>961692</v>
      </c>
      <c r="H29" s="23">
        <f t="shared" si="7"/>
        <v>603435</v>
      </c>
      <c r="I29" s="4"/>
      <c r="J29" s="4"/>
    </row>
    <row r="30" spans="1:10">
      <c r="A30" s="45" t="s">
        <v>45</v>
      </c>
      <c r="B30" s="21" t="s">
        <v>46</v>
      </c>
      <c r="C30" s="22">
        <v>1041</v>
      </c>
      <c r="D30" s="22">
        <v>34587</v>
      </c>
      <c r="E30" s="23">
        <f t="shared" si="6"/>
        <v>-33546</v>
      </c>
      <c r="F30" s="22">
        <v>126858</v>
      </c>
      <c r="G30" s="22">
        <v>439321</v>
      </c>
      <c r="H30" s="23">
        <f t="shared" si="7"/>
        <v>-312463</v>
      </c>
      <c r="I30" s="4"/>
      <c r="J30" s="4"/>
    </row>
    <row r="31" spans="1:10">
      <c r="A31" s="45" t="s">
        <v>47</v>
      </c>
      <c r="B31" s="21" t="s">
        <v>48</v>
      </c>
      <c r="C31" s="22">
        <v>5740</v>
      </c>
      <c r="D31" s="22">
        <v>17570</v>
      </c>
      <c r="E31" s="23">
        <f t="shared" si="6"/>
        <v>-11830</v>
      </c>
      <c r="F31" s="22">
        <v>149778</v>
      </c>
      <c r="G31" s="22">
        <v>94715</v>
      </c>
      <c r="H31" s="23">
        <f t="shared" si="7"/>
        <v>55063</v>
      </c>
      <c r="I31" s="4"/>
      <c r="J31" s="4"/>
    </row>
    <row r="32" spans="1:10">
      <c r="A32" s="45" t="s">
        <v>49</v>
      </c>
      <c r="B32" s="21" t="s">
        <v>50</v>
      </c>
      <c r="C32" s="22">
        <v>7388</v>
      </c>
      <c r="D32" s="22">
        <v>59390</v>
      </c>
      <c r="E32" s="23">
        <f t="shared" si="6"/>
        <v>-52002</v>
      </c>
      <c r="F32" s="22">
        <v>699622</v>
      </c>
      <c r="G32" s="22">
        <v>707218</v>
      </c>
      <c r="H32" s="23">
        <f t="shared" si="7"/>
        <v>-7596</v>
      </c>
      <c r="I32" s="4"/>
      <c r="J32" s="4"/>
    </row>
    <row r="33" spans="1:10">
      <c r="A33" s="45" t="s">
        <v>51</v>
      </c>
      <c r="B33" s="21" t="s">
        <v>52</v>
      </c>
      <c r="C33" s="22">
        <v>2084</v>
      </c>
      <c r="D33" s="22">
        <v>50711</v>
      </c>
      <c r="E33" s="23">
        <f t="shared" si="6"/>
        <v>-48627</v>
      </c>
      <c r="F33" s="22">
        <v>105584</v>
      </c>
      <c r="G33" s="22">
        <v>166733</v>
      </c>
      <c r="H33" s="23">
        <f t="shared" si="7"/>
        <v>-61149</v>
      </c>
      <c r="I33" s="4"/>
      <c r="J33" s="4"/>
    </row>
    <row r="34" spans="1:10">
      <c r="A34" s="45" t="s">
        <v>53</v>
      </c>
      <c r="B34" s="21" t="s">
        <v>54</v>
      </c>
      <c r="C34" s="22">
        <v>11668</v>
      </c>
      <c r="D34" s="22">
        <v>8700</v>
      </c>
      <c r="E34" s="23">
        <f t="shared" si="6"/>
        <v>2968</v>
      </c>
      <c r="F34" s="22">
        <v>1292156</v>
      </c>
      <c r="G34" s="22">
        <v>246556</v>
      </c>
      <c r="H34" s="23">
        <f t="shared" si="7"/>
        <v>1045600</v>
      </c>
      <c r="I34" s="4"/>
      <c r="J34" s="4"/>
    </row>
    <row r="35" spans="1:10">
      <c r="A35" s="45">
        <v>87149320906</v>
      </c>
      <c r="B35" s="21" t="s">
        <v>88</v>
      </c>
      <c r="C35" s="22">
        <v>20916</v>
      </c>
      <c r="D35" s="22">
        <v>10448</v>
      </c>
      <c r="E35" s="23">
        <f t="shared" si="6"/>
        <v>10468</v>
      </c>
      <c r="F35" s="22">
        <v>634021</v>
      </c>
      <c r="G35" s="22">
        <v>108499</v>
      </c>
      <c r="H35" s="23">
        <f t="shared" si="7"/>
        <v>525522</v>
      </c>
      <c r="I35" s="4"/>
      <c r="J35" s="4"/>
    </row>
    <row r="36" spans="1:10">
      <c r="A36" s="45" t="s">
        <v>55</v>
      </c>
      <c r="B36" s="21" t="s">
        <v>56</v>
      </c>
      <c r="C36" s="22">
        <v>434</v>
      </c>
      <c r="D36" s="46">
        <v>3934</v>
      </c>
      <c r="E36" s="23">
        <f t="shared" si="6"/>
        <v>-3500</v>
      </c>
      <c r="F36" s="22">
        <v>3598</v>
      </c>
      <c r="G36" s="22">
        <v>9442</v>
      </c>
      <c r="H36" s="23">
        <f t="shared" si="7"/>
        <v>-5844</v>
      </c>
      <c r="I36" s="4"/>
      <c r="J36" s="4"/>
    </row>
    <row r="37" spans="1:10">
      <c r="A37" s="45" t="s">
        <v>57</v>
      </c>
      <c r="B37" s="21" t="s">
        <v>58</v>
      </c>
      <c r="C37" s="22">
        <v>3135</v>
      </c>
      <c r="D37" s="22">
        <v>3885</v>
      </c>
      <c r="E37" s="23">
        <f>C37-D37</f>
        <v>-750</v>
      </c>
      <c r="F37" s="22">
        <v>78864</v>
      </c>
      <c r="G37" s="22">
        <v>164031</v>
      </c>
      <c r="H37" s="23">
        <f t="shared" si="7"/>
        <v>-85167</v>
      </c>
      <c r="I37" s="4"/>
      <c r="J37" s="4"/>
    </row>
    <row r="38" spans="1:10">
      <c r="A38" s="45" t="s">
        <v>59</v>
      </c>
      <c r="B38" s="21" t="s">
        <v>60</v>
      </c>
      <c r="C38" s="22">
        <v>5478</v>
      </c>
      <c r="D38" s="22">
        <v>26279</v>
      </c>
      <c r="E38" s="23">
        <f t="shared" si="6"/>
        <v>-20801</v>
      </c>
      <c r="F38" s="22">
        <v>237446</v>
      </c>
      <c r="G38" s="22">
        <v>864055</v>
      </c>
      <c r="H38" s="23">
        <f t="shared" si="7"/>
        <v>-626609</v>
      </c>
      <c r="I38" s="4"/>
      <c r="J38" s="4"/>
    </row>
    <row r="39" spans="1:10">
      <c r="A39" s="45" t="s">
        <v>61</v>
      </c>
      <c r="B39" s="21" t="s">
        <v>62</v>
      </c>
      <c r="C39" s="22">
        <v>4016</v>
      </c>
      <c r="D39" s="22">
        <v>27582</v>
      </c>
      <c r="E39" s="23">
        <f t="shared" si="6"/>
        <v>-23566</v>
      </c>
      <c r="F39" s="22">
        <v>123367</v>
      </c>
      <c r="G39" s="22">
        <v>2339961</v>
      </c>
      <c r="H39" s="23">
        <f t="shared" si="7"/>
        <v>-2216594</v>
      </c>
      <c r="I39" s="4"/>
      <c r="J39" s="4"/>
    </row>
    <row r="40" spans="1:10">
      <c r="A40" s="45" t="s">
        <v>63</v>
      </c>
      <c r="B40" s="21" t="s">
        <v>64</v>
      </c>
      <c r="C40" s="22">
        <v>56033</v>
      </c>
      <c r="D40" s="22">
        <v>58958</v>
      </c>
      <c r="E40" s="23">
        <f t="shared" si="6"/>
        <v>-2925</v>
      </c>
      <c r="F40" s="22">
        <v>1146761</v>
      </c>
      <c r="G40" s="22">
        <v>270210</v>
      </c>
      <c r="H40" s="23">
        <f t="shared" si="7"/>
        <v>876551</v>
      </c>
      <c r="I40" s="4"/>
      <c r="J40" s="4"/>
    </row>
    <row r="41" spans="1:10">
      <c r="A41" s="45" t="s">
        <v>65</v>
      </c>
      <c r="B41" s="21" t="s">
        <v>66</v>
      </c>
      <c r="C41" s="22">
        <v>587</v>
      </c>
      <c r="D41" s="22">
        <v>20377</v>
      </c>
      <c r="E41" s="23">
        <f t="shared" si="6"/>
        <v>-19790</v>
      </c>
      <c r="F41" s="22">
        <v>9011</v>
      </c>
      <c r="G41" s="22">
        <v>112219</v>
      </c>
      <c r="H41" s="23">
        <f t="shared" si="7"/>
        <v>-103208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236448</v>
      </c>
      <c r="D42" s="49">
        <f>SUM(D20:D41)</f>
        <v>744785</v>
      </c>
      <c r="E42" s="50">
        <f t="shared" si="6"/>
        <v>-508337</v>
      </c>
      <c r="F42" s="49">
        <f>SUM(F20:F41)</f>
        <v>12066339</v>
      </c>
      <c r="G42" s="49">
        <f>SUM(G20:G41)</f>
        <v>30666923</v>
      </c>
      <c r="H42" s="50">
        <f t="shared" si="7"/>
        <v>-18600584</v>
      </c>
    </row>
    <row r="43" spans="1:10" ht="6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5DD4-FC70-4561-9ED9-E02A24677630}">
  <sheetPr>
    <tabColor theme="9" tint="-0.499984740745262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177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178</v>
      </c>
      <c r="D3" s="7" t="s">
        <v>179</v>
      </c>
      <c r="E3" s="9" t="s">
        <v>68</v>
      </c>
      <c r="F3" s="71" t="s">
        <v>180</v>
      </c>
      <c r="G3" s="71" t="s">
        <v>181</v>
      </c>
      <c r="H3" s="9" t="s">
        <v>68</v>
      </c>
      <c r="I3" s="55" t="s">
        <v>86</v>
      </c>
      <c r="J3" s="55" t="s">
        <v>87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1020</v>
      </c>
      <c r="D5" s="22">
        <v>2801</v>
      </c>
      <c r="E5" s="86">
        <f>IF(D5,(C5-D5)/D5,0)</f>
        <v>-0.63584434130667622</v>
      </c>
      <c r="F5" s="73">
        <v>824433</v>
      </c>
      <c r="G5" s="73">
        <v>2921756</v>
      </c>
      <c r="H5" s="87">
        <f>IF(G5,(F5-G5)/G5,0)</f>
        <v>-0.7178296202694544</v>
      </c>
      <c r="I5" s="24">
        <f>IF(C5,F5/C5,0)</f>
        <v>808.26764705882351</v>
      </c>
      <c r="J5" s="24">
        <f>IF(D5,G5/D5,0)</f>
        <v>1043.1117458050696</v>
      </c>
      <c r="K5" s="86">
        <f>IF(J5,(I5-J5)/J5,0)</f>
        <v>-0.22513800624974686</v>
      </c>
    </row>
    <row r="6" spans="1:11" ht="16.5">
      <c r="A6" s="25" t="s">
        <v>9</v>
      </c>
      <c r="B6" s="26" t="s">
        <v>10</v>
      </c>
      <c r="C6" s="22">
        <v>377</v>
      </c>
      <c r="D6" s="22">
        <v>933</v>
      </c>
      <c r="E6" s="86">
        <f t="shared" ref="E6:E13" si="0">IF(D6,(C6-D6)/D6,0)</f>
        <v>-0.59592711682743837</v>
      </c>
      <c r="F6" s="73">
        <v>408238</v>
      </c>
      <c r="G6" s="73">
        <v>753711</v>
      </c>
      <c r="H6" s="87">
        <f t="shared" ref="H6:H13" si="1">IF(G6,(F6-G6)/G6,0)</f>
        <v>-0.45836268808601704</v>
      </c>
      <c r="I6" s="24">
        <f t="shared" ref="I6:J11" si="2">IF(C6,F6/C6,0)</f>
        <v>1082.8594164456233</v>
      </c>
      <c r="J6" s="24">
        <f t="shared" si="2"/>
        <v>807.83601286173632</v>
      </c>
      <c r="K6" s="86">
        <f t="shared" ref="K6:K11" si="3">IF(J6,(I6-J6)/J6,0)</f>
        <v>0.34044459420622303</v>
      </c>
    </row>
    <row r="7" spans="1:11" ht="16.5">
      <c r="A7" s="20" t="s">
        <v>11</v>
      </c>
      <c r="B7" s="27" t="s">
        <v>12</v>
      </c>
      <c r="C7" s="22">
        <v>27</v>
      </c>
      <c r="D7" s="22">
        <v>2382</v>
      </c>
      <c r="E7" s="86">
        <f t="shared" si="0"/>
        <v>-0.98866498740554154</v>
      </c>
      <c r="F7" s="73">
        <v>8179</v>
      </c>
      <c r="G7" s="73">
        <v>294152</v>
      </c>
      <c r="H7" s="87">
        <f t="shared" si="1"/>
        <v>-0.97219464766515273</v>
      </c>
      <c r="I7" s="24">
        <f t="shared" si="2"/>
        <v>302.92592592592592</v>
      </c>
      <c r="J7" s="24">
        <f t="shared" si="2"/>
        <v>123.48950461796809</v>
      </c>
      <c r="K7" s="86">
        <f t="shared" si="3"/>
        <v>1.4530499726520831</v>
      </c>
    </row>
    <row r="8" spans="1:11" ht="16.5">
      <c r="A8" s="20" t="s">
        <v>13</v>
      </c>
      <c r="B8" s="27" t="s">
        <v>14</v>
      </c>
      <c r="C8" s="22">
        <v>0</v>
      </c>
      <c r="D8" s="22">
        <v>179</v>
      </c>
      <c r="E8" s="86">
        <f t="shared" si="0"/>
        <v>-1</v>
      </c>
      <c r="F8" s="73">
        <v>0</v>
      </c>
      <c r="G8" s="73">
        <v>195919</v>
      </c>
      <c r="H8" s="87">
        <f t="shared" si="1"/>
        <v>-1</v>
      </c>
      <c r="I8" s="24">
        <f t="shared" si="2"/>
        <v>0</v>
      </c>
      <c r="J8" s="24">
        <f t="shared" si="2"/>
        <v>1094.5195530726257</v>
      </c>
      <c r="K8" s="86">
        <f t="shared" si="3"/>
        <v>-1</v>
      </c>
    </row>
    <row r="9" spans="1:11" ht="16.5">
      <c r="A9" s="20" t="s">
        <v>15</v>
      </c>
      <c r="B9" s="27" t="s">
        <v>16</v>
      </c>
      <c r="C9" s="22">
        <v>1261</v>
      </c>
      <c r="D9" s="22">
        <v>6586</v>
      </c>
      <c r="E9" s="86">
        <f t="shared" si="0"/>
        <v>-0.80853325235347706</v>
      </c>
      <c r="F9" s="73">
        <v>1597916</v>
      </c>
      <c r="G9" s="73">
        <v>5803877</v>
      </c>
      <c r="H9" s="87">
        <f t="shared" si="1"/>
        <v>-0.72468127770454127</v>
      </c>
      <c r="I9" s="24">
        <f t="shared" si="2"/>
        <v>1267.1816019032515</v>
      </c>
      <c r="J9" s="24">
        <f t="shared" si="2"/>
        <v>881.24460977831768</v>
      </c>
      <c r="K9" s="86">
        <f t="shared" si="3"/>
        <v>0.43794536481989776</v>
      </c>
    </row>
    <row r="10" spans="1:11" ht="16.5">
      <c r="A10" s="20" t="s">
        <v>17</v>
      </c>
      <c r="B10" s="27" t="s">
        <v>18</v>
      </c>
      <c r="C10" s="22">
        <v>15382</v>
      </c>
      <c r="D10" s="22">
        <v>50623</v>
      </c>
      <c r="E10" s="86">
        <f t="shared" si="0"/>
        <v>-0.69614602058352926</v>
      </c>
      <c r="F10" s="73">
        <v>25127374</v>
      </c>
      <c r="G10" s="73">
        <v>77192682</v>
      </c>
      <c r="H10" s="87">
        <f t="shared" si="1"/>
        <v>-0.67448502437057445</v>
      </c>
      <c r="I10" s="24">
        <f t="shared" si="2"/>
        <v>1633.5570146924977</v>
      </c>
      <c r="J10" s="24">
        <f t="shared" si="2"/>
        <v>1524.853959662604</v>
      </c>
      <c r="K10" s="86">
        <f t="shared" si="3"/>
        <v>7.1287518611910738E-2</v>
      </c>
    </row>
    <row r="11" spans="1:11" ht="20.25" thickBot="1">
      <c r="A11" s="29" t="s">
        <v>19</v>
      </c>
      <c r="B11" s="67" t="s">
        <v>20</v>
      </c>
      <c r="C11" s="60">
        <f>SUM(C5:C10)</f>
        <v>18067</v>
      </c>
      <c r="D11" s="60">
        <f>SUM(D5:D10)</f>
        <v>63504</v>
      </c>
      <c r="E11" s="88">
        <f t="shared" si="0"/>
        <v>-0.71549823633156961</v>
      </c>
      <c r="F11" s="74">
        <f>SUM(F5:F10)</f>
        <v>27966140</v>
      </c>
      <c r="G11" s="74">
        <f>SUM(G5:G10)</f>
        <v>87162097</v>
      </c>
      <c r="H11" s="88">
        <f t="shared" si="1"/>
        <v>-0.67914792137229096</v>
      </c>
      <c r="I11" s="68">
        <f t="shared" si="2"/>
        <v>1547.9127691371009</v>
      </c>
      <c r="J11" s="69">
        <f t="shared" si="2"/>
        <v>1372.544989292013</v>
      </c>
      <c r="K11" s="88">
        <f t="shared" si="3"/>
        <v>0.1277683290626023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137</v>
      </c>
      <c r="D13" s="22">
        <v>27</v>
      </c>
      <c r="E13" s="86">
        <f t="shared" si="0"/>
        <v>4.0740740740740744</v>
      </c>
      <c r="F13" s="73">
        <v>47762</v>
      </c>
      <c r="G13" s="73">
        <v>22111</v>
      </c>
      <c r="H13" s="89">
        <f t="shared" si="1"/>
        <v>1.1601013070417439</v>
      </c>
      <c r="I13" s="24">
        <f t="shared" ref="I13:J13" si="4">IF(C13,F13/C13,0)</f>
        <v>348.62773722627736</v>
      </c>
      <c r="J13" s="24">
        <f t="shared" si="4"/>
        <v>818.92592592592598</v>
      </c>
      <c r="K13" s="86">
        <f t="shared" ref="K13" si="5">IF(J13,(I13-J13)/J13,0)</f>
        <v>-0.57428660372170015</v>
      </c>
    </row>
    <row r="14" spans="1:11" ht="20.25" thickBot="1">
      <c r="A14" s="29" t="s">
        <v>23</v>
      </c>
      <c r="B14" s="35" t="s">
        <v>75</v>
      </c>
      <c r="C14" s="30">
        <f>SUM(C11+C13)</f>
        <v>18204</v>
      </c>
      <c r="D14" s="30">
        <f>D11+D13</f>
        <v>63531</v>
      </c>
      <c r="E14" s="88">
        <f>(C14-D14)/D14</f>
        <v>-0.71346271898758085</v>
      </c>
      <c r="F14" s="76">
        <f>SUM(F11+F13)</f>
        <v>28013902</v>
      </c>
      <c r="G14" s="76">
        <f>G11+G13</f>
        <v>87184208</v>
      </c>
      <c r="H14" s="90">
        <f>(F14-G14)/G14</f>
        <v>-0.67868146488180525</v>
      </c>
      <c r="I14" s="31">
        <f>F14/C14</f>
        <v>1538.8871676554604</v>
      </c>
      <c r="J14" s="59">
        <f>G14/D14</f>
        <v>1372.3097070721381</v>
      </c>
      <c r="K14" s="85">
        <f>(I14-J14)/J14</f>
        <v>0.12138474261667953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8.75" customHeight="1">
      <c r="A16" s="101" t="s">
        <v>182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178</v>
      </c>
      <c r="D18" s="7" t="s">
        <v>179</v>
      </c>
      <c r="E18" s="9" t="s">
        <v>68</v>
      </c>
      <c r="F18" s="71" t="s">
        <v>180</v>
      </c>
      <c r="G18" s="71" t="s">
        <v>181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1535</v>
      </c>
      <c r="D20" s="22">
        <v>2733</v>
      </c>
      <c r="E20" s="87">
        <f t="shared" ref="E20:E41" si="6">IF(D20,(C20-D20)/D20,0)</f>
        <v>-0.43834613977314307</v>
      </c>
      <c r="F20" s="73">
        <v>188692</v>
      </c>
      <c r="G20" s="73">
        <v>233241</v>
      </c>
      <c r="H20" s="91">
        <f t="shared" ref="H20:H24" si="7">IF(G20,(F20-G20)/G20,0)</f>
        <v>-0.19099986709026287</v>
      </c>
      <c r="I20" s="4"/>
      <c r="J20" s="4"/>
    </row>
    <row r="21" spans="1:10">
      <c r="A21" s="45" t="s">
        <v>29</v>
      </c>
      <c r="B21" s="21" t="s">
        <v>30</v>
      </c>
      <c r="C21" s="22">
        <v>17</v>
      </c>
      <c r="D21" s="22">
        <v>8</v>
      </c>
      <c r="E21" s="87">
        <f t="shared" si="6"/>
        <v>1.125</v>
      </c>
      <c r="F21" s="73">
        <v>1611</v>
      </c>
      <c r="G21" s="73">
        <v>1703</v>
      </c>
      <c r="H21" s="91">
        <f t="shared" si="7"/>
        <v>-5.4022313564298298E-2</v>
      </c>
      <c r="I21" s="4"/>
      <c r="J21" s="4"/>
    </row>
    <row r="22" spans="1:10">
      <c r="A22" s="45" t="s">
        <v>31</v>
      </c>
      <c r="B22" s="21" t="s">
        <v>32</v>
      </c>
      <c r="C22" s="22">
        <v>542286</v>
      </c>
      <c r="D22" s="22">
        <v>507635</v>
      </c>
      <c r="E22" s="87">
        <f t="shared" si="6"/>
        <v>6.8259674766318321E-2</v>
      </c>
      <c r="F22" s="73">
        <v>34510778</v>
      </c>
      <c r="G22" s="73">
        <v>31077336</v>
      </c>
      <c r="H22" s="91">
        <f t="shared" si="7"/>
        <v>0.1104805765848141</v>
      </c>
      <c r="I22" s="4"/>
      <c r="J22" s="4"/>
    </row>
    <row r="23" spans="1:10">
      <c r="A23" s="45" t="s">
        <v>33</v>
      </c>
      <c r="B23" s="21" t="s">
        <v>34</v>
      </c>
      <c r="C23" s="22">
        <v>84237</v>
      </c>
      <c r="D23" s="22">
        <v>85487</v>
      </c>
      <c r="E23" s="87">
        <f t="shared" si="6"/>
        <v>-1.4622106285166166E-2</v>
      </c>
      <c r="F23" s="73">
        <v>3404943</v>
      </c>
      <c r="G23" s="73">
        <v>2236231</v>
      </c>
      <c r="H23" s="91">
        <f t="shared" si="7"/>
        <v>0.52262579313138935</v>
      </c>
      <c r="I23" s="4"/>
      <c r="J23" s="4"/>
    </row>
    <row r="24" spans="1:10">
      <c r="A24" s="45" t="s">
        <v>35</v>
      </c>
      <c r="B24" s="21" t="s">
        <v>36</v>
      </c>
      <c r="C24" s="22">
        <v>29905</v>
      </c>
      <c r="D24" s="22">
        <v>135873</v>
      </c>
      <c r="E24" s="87">
        <f t="shared" si="6"/>
        <v>-0.77990476400756592</v>
      </c>
      <c r="F24" s="73">
        <v>1185391</v>
      </c>
      <c r="G24" s="73">
        <v>3879111</v>
      </c>
      <c r="H24" s="91">
        <f t="shared" si="7"/>
        <v>-0.69441683932220555</v>
      </c>
      <c r="I24" s="4"/>
      <c r="J24" s="4"/>
    </row>
    <row r="25" spans="1:10">
      <c r="A25" s="45" t="s">
        <v>37</v>
      </c>
      <c r="B25" s="21" t="s">
        <v>38</v>
      </c>
      <c r="C25" s="22">
        <v>28406</v>
      </c>
      <c r="D25" s="22">
        <v>43338</v>
      </c>
      <c r="E25" s="87">
        <f t="shared" si="6"/>
        <v>-0.34454751026812497</v>
      </c>
      <c r="F25" s="73">
        <v>6634729</v>
      </c>
      <c r="G25" s="73">
        <v>5634466</v>
      </c>
      <c r="H25" s="91">
        <f>IF(G25,(F25-G25)/G25,0)</f>
        <v>0.17752578505221259</v>
      </c>
      <c r="I25" s="4"/>
      <c r="J25" s="4"/>
    </row>
    <row r="26" spans="1:10">
      <c r="A26" s="45" t="s">
        <v>39</v>
      </c>
      <c r="B26" s="21" t="s">
        <v>40</v>
      </c>
      <c r="C26" s="22">
        <v>32904</v>
      </c>
      <c r="D26" s="22">
        <v>26205</v>
      </c>
      <c r="E26" s="87">
        <f t="shared" si="6"/>
        <v>0.25563823697767601</v>
      </c>
      <c r="F26" s="73">
        <v>3862545</v>
      </c>
      <c r="G26" s="73">
        <v>4926941</v>
      </c>
      <c r="H26" s="91">
        <f t="shared" ref="H26:H41" si="8">IF(G26,(F26-G26)/G26,0)</f>
        <v>-0.21603587296864321</v>
      </c>
      <c r="I26" s="4"/>
      <c r="J26" s="4"/>
    </row>
    <row r="27" spans="1:10">
      <c r="A27" s="45">
        <v>87149320103</v>
      </c>
      <c r="B27" s="21" t="s">
        <v>89</v>
      </c>
      <c r="C27" s="22">
        <v>127</v>
      </c>
      <c r="D27" s="22">
        <v>917</v>
      </c>
      <c r="E27" s="87">
        <f>IF(D27,(C27-D27)/D27,0)</f>
        <v>-0.86150490730643403</v>
      </c>
      <c r="F27" s="73">
        <v>1855</v>
      </c>
      <c r="G27" s="73">
        <v>30165</v>
      </c>
      <c r="H27" s="91">
        <f t="shared" si="8"/>
        <v>-0.93850488977291568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105</v>
      </c>
      <c r="E28" s="87">
        <f t="shared" si="6"/>
        <v>-1</v>
      </c>
      <c r="F28" s="73">
        <v>0</v>
      </c>
      <c r="G28" s="73">
        <v>12264</v>
      </c>
      <c r="H28" s="91">
        <f t="shared" si="8"/>
        <v>-1</v>
      </c>
      <c r="I28" s="4"/>
      <c r="J28" s="4"/>
    </row>
    <row r="29" spans="1:10">
      <c r="A29" s="45" t="s">
        <v>43</v>
      </c>
      <c r="B29" s="21" t="s">
        <v>44</v>
      </c>
      <c r="C29" s="22">
        <v>320663</v>
      </c>
      <c r="D29" s="22">
        <v>538711</v>
      </c>
      <c r="E29" s="87">
        <f t="shared" si="6"/>
        <v>-0.40475876675991396</v>
      </c>
      <c r="F29" s="73">
        <v>11854899</v>
      </c>
      <c r="G29" s="73">
        <v>19441732</v>
      </c>
      <c r="H29" s="91">
        <f t="shared" si="8"/>
        <v>-0.39023441944369974</v>
      </c>
      <c r="I29" s="4"/>
      <c r="J29" s="4"/>
    </row>
    <row r="30" spans="1:10">
      <c r="A30" s="45" t="s">
        <v>45</v>
      </c>
      <c r="B30" s="21" t="s">
        <v>46</v>
      </c>
      <c r="C30" s="22">
        <v>13280</v>
      </c>
      <c r="D30" s="22">
        <v>26192</v>
      </c>
      <c r="E30" s="87">
        <f t="shared" si="6"/>
        <v>-0.49297495418448384</v>
      </c>
      <c r="F30" s="73">
        <v>951261</v>
      </c>
      <c r="G30" s="73">
        <v>1097978</v>
      </c>
      <c r="H30" s="91">
        <f t="shared" si="8"/>
        <v>-0.13362471743513987</v>
      </c>
      <c r="I30" s="4"/>
      <c r="J30" s="4"/>
    </row>
    <row r="31" spans="1:10">
      <c r="A31" s="45" t="s">
        <v>47</v>
      </c>
      <c r="B31" s="21" t="s">
        <v>48</v>
      </c>
      <c r="C31" s="22">
        <v>111050</v>
      </c>
      <c r="D31" s="22">
        <v>92609</v>
      </c>
      <c r="E31" s="87">
        <f t="shared" si="6"/>
        <v>0.19912751460441211</v>
      </c>
      <c r="F31" s="73">
        <v>1290979</v>
      </c>
      <c r="G31" s="73">
        <v>1708182</v>
      </c>
      <c r="H31" s="91">
        <f t="shared" si="8"/>
        <v>-0.2442380261588051</v>
      </c>
      <c r="I31" s="4"/>
      <c r="J31" s="4"/>
    </row>
    <row r="32" spans="1:10">
      <c r="A32" s="45" t="s">
        <v>49</v>
      </c>
      <c r="B32" s="21" t="s">
        <v>50</v>
      </c>
      <c r="C32" s="22">
        <v>74557</v>
      </c>
      <c r="D32" s="22">
        <v>112922</v>
      </c>
      <c r="E32" s="87">
        <f t="shared" si="6"/>
        <v>-0.33974779051026371</v>
      </c>
      <c r="F32" s="73">
        <v>4314919</v>
      </c>
      <c r="G32" s="73">
        <v>5396591</v>
      </c>
      <c r="H32" s="91">
        <f t="shared" si="8"/>
        <v>-0.20043616423775676</v>
      </c>
      <c r="I32" s="4"/>
      <c r="J32" s="4"/>
    </row>
    <row r="33" spans="1:10">
      <c r="A33" s="45" t="s">
        <v>51</v>
      </c>
      <c r="B33" s="21" t="s">
        <v>52</v>
      </c>
      <c r="C33" s="22">
        <v>30420</v>
      </c>
      <c r="D33" s="22">
        <v>17297</v>
      </c>
      <c r="E33" s="87">
        <f t="shared" si="6"/>
        <v>0.75868647742383077</v>
      </c>
      <c r="F33" s="73">
        <v>987614</v>
      </c>
      <c r="G33" s="73">
        <v>711971</v>
      </c>
      <c r="H33" s="91">
        <f t="shared" si="8"/>
        <v>0.38715481388989159</v>
      </c>
      <c r="I33" s="4"/>
      <c r="J33" s="4"/>
    </row>
    <row r="34" spans="1:10">
      <c r="A34" s="45" t="s">
        <v>53</v>
      </c>
      <c r="B34" s="21" t="s">
        <v>54</v>
      </c>
      <c r="C34" s="22">
        <v>108231</v>
      </c>
      <c r="D34" s="22">
        <v>71916</v>
      </c>
      <c r="E34" s="87">
        <f t="shared" si="6"/>
        <v>0.50496412481228103</v>
      </c>
      <c r="F34" s="73">
        <v>8438575</v>
      </c>
      <c r="G34" s="73">
        <v>7787799</v>
      </c>
      <c r="H34" s="91">
        <f t="shared" si="8"/>
        <v>8.3563533162579057E-2</v>
      </c>
      <c r="I34" s="4"/>
      <c r="J34" s="4"/>
    </row>
    <row r="35" spans="1:10">
      <c r="A35" s="45">
        <v>87149320906</v>
      </c>
      <c r="B35" s="21" t="s">
        <v>88</v>
      </c>
      <c r="C35" s="22">
        <v>180293</v>
      </c>
      <c r="D35" s="22">
        <v>146101</v>
      </c>
      <c r="E35" s="87">
        <f t="shared" si="6"/>
        <v>0.23402988343680056</v>
      </c>
      <c r="F35" s="73">
        <v>5547856</v>
      </c>
      <c r="G35" s="73">
        <v>4059691</v>
      </c>
      <c r="H35" s="91">
        <f t="shared" si="8"/>
        <v>0.36657100257137798</v>
      </c>
      <c r="I35" s="4"/>
      <c r="J35" s="4"/>
    </row>
    <row r="36" spans="1:10">
      <c r="A36" s="45" t="s">
        <v>55</v>
      </c>
      <c r="B36" s="21" t="s">
        <v>56</v>
      </c>
      <c r="C36" s="22">
        <v>2675</v>
      </c>
      <c r="D36" s="22">
        <v>2742</v>
      </c>
      <c r="E36" s="87">
        <f t="shared" si="6"/>
        <v>-2.4434719183078046E-2</v>
      </c>
      <c r="F36" s="73">
        <v>126953</v>
      </c>
      <c r="G36" s="73">
        <v>122125</v>
      </c>
      <c r="H36" s="91">
        <f t="shared" si="8"/>
        <v>3.9533265097236439E-2</v>
      </c>
      <c r="I36" s="4"/>
      <c r="J36" s="4"/>
    </row>
    <row r="37" spans="1:10">
      <c r="A37" s="45" t="s">
        <v>57</v>
      </c>
      <c r="B37" s="21" t="s">
        <v>58</v>
      </c>
      <c r="C37" s="28">
        <v>11970</v>
      </c>
      <c r="D37" s="22">
        <v>26754</v>
      </c>
      <c r="E37" s="87">
        <f t="shared" si="6"/>
        <v>-0.55259026687598112</v>
      </c>
      <c r="F37" s="73">
        <v>388427</v>
      </c>
      <c r="G37" s="73">
        <v>1180085</v>
      </c>
      <c r="H37" s="91">
        <f t="shared" si="8"/>
        <v>-0.67084828635225424</v>
      </c>
      <c r="I37" s="4"/>
      <c r="J37" s="4"/>
    </row>
    <row r="38" spans="1:10">
      <c r="A38" s="45" t="s">
        <v>59</v>
      </c>
      <c r="B38" s="21" t="s">
        <v>60</v>
      </c>
      <c r="C38" s="22">
        <v>30504</v>
      </c>
      <c r="D38" s="22">
        <v>27529</v>
      </c>
      <c r="E38" s="87">
        <f t="shared" si="6"/>
        <v>0.10806785571579063</v>
      </c>
      <c r="F38" s="73">
        <v>1739743</v>
      </c>
      <c r="G38" s="73">
        <v>824128</v>
      </c>
      <c r="H38" s="91">
        <f t="shared" si="8"/>
        <v>1.1110106682457095</v>
      </c>
      <c r="I38" s="4"/>
      <c r="J38" s="4"/>
    </row>
    <row r="39" spans="1:10">
      <c r="A39" s="45" t="s">
        <v>61</v>
      </c>
      <c r="B39" s="21" t="s">
        <v>62</v>
      </c>
      <c r="C39" s="22">
        <v>28056</v>
      </c>
      <c r="D39" s="22">
        <v>71700</v>
      </c>
      <c r="E39" s="87">
        <f t="shared" si="6"/>
        <v>-0.60870292887029287</v>
      </c>
      <c r="F39" s="73">
        <v>1392640</v>
      </c>
      <c r="G39" s="73">
        <v>2703720</v>
      </c>
      <c r="H39" s="91">
        <f t="shared" si="8"/>
        <v>-0.48491707721213734</v>
      </c>
      <c r="I39" s="4"/>
      <c r="J39" s="4"/>
    </row>
    <row r="40" spans="1:10">
      <c r="A40" s="45" t="s">
        <v>63</v>
      </c>
      <c r="B40" s="21" t="s">
        <v>64</v>
      </c>
      <c r="C40" s="22">
        <v>314181</v>
      </c>
      <c r="D40" s="22">
        <v>363696</v>
      </c>
      <c r="E40" s="87">
        <f t="shared" si="6"/>
        <v>-0.13614392239672693</v>
      </c>
      <c r="F40" s="73">
        <v>5658614</v>
      </c>
      <c r="G40" s="73">
        <v>7042334</v>
      </c>
      <c r="H40" s="91">
        <f t="shared" si="8"/>
        <v>-0.19648599455805418</v>
      </c>
      <c r="I40" s="4"/>
      <c r="J40" s="4"/>
    </row>
    <row r="41" spans="1:10">
      <c r="A41" s="45" t="s">
        <v>65</v>
      </c>
      <c r="B41" s="21" t="s">
        <v>66</v>
      </c>
      <c r="C41" s="22">
        <v>8562</v>
      </c>
      <c r="D41" s="22">
        <v>10448</v>
      </c>
      <c r="E41" s="87">
        <f t="shared" si="6"/>
        <v>-0.18051301684532925</v>
      </c>
      <c r="F41" s="73">
        <v>96639</v>
      </c>
      <c r="G41" s="73">
        <v>80532</v>
      </c>
      <c r="H41" s="91">
        <f t="shared" si="8"/>
        <v>0.20000745045447774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1953859</v>
      </c>
      <c r="D42" s="60">
        <f>SUM(D20:D41)</f>
        <v>2310918</v>
      </c>
      <c r="E42" s="88">
        <f t="shared" ref="E42" si="9">(C42-D42)/D42</f>
        <v>-0.15450959315735133</v>
      </c>
      <c r="F42" s="74">
        <f>SUM(F20:F41)</f>
        <v>92579663</v>
      </c>
      <c r="G42" s="74">
        <f>SUM(G20:G41)</f>
        <v>100188326</v>
      </c>
      <c r="H42" s="88">
        <f t="shared" ref="H42" si="10">(F42-G42)/G42</f>
        <v>-7.5943608439969348E-2</v>
      </c>
    </row>
    <row r="43" spans="1:10" ht="7.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265" priority="7" operator="greaterThanOrEqual">
      <formula>0</formula>
    </cfRule>
    <cfRule type="cellIs" dxfId="264" priority="8" operator="lessThan">
      <formula>0</formula>
    </cfRule>
  </conditionalFormatting>
  <conditionalFormatting sqref="E13">
    <cfRule type="cellIs" dxfId="263" priority="5" operator="greaterThanOrEqual">
      <formula>0</formula>
    </cfRule>
    <cfRule type="cellIs" dxfId="262" priority="6" operator="lessThan">
      <formula>0</formula>
    </cfRule>
  </conditionalFormatting>
  <conditionalFormatting sqref="E20:E41">
    <cfRule type="cellIs" dxfId="261" priority="11" operator="greaterThanOrEqual">
      <formula>0</formula>
    </cfRule>
    <cfRule type="cellIs" dxfId="260" priority="12" operator="lessThan">
      <formula>0</formula>
    </cfRule>
  </conditionalFormatting>
  <conditionalFormatting sqref="H5:H10">
    <cfRule type="cellIs" dxfId="259" priority="9" operator="greaterThanOrEqual">
      <formula>0</formula>
    </cfRule>
    <cfRule type="cellIs" dxfId="258" priority="10" operator="lessThan">
      <formula>0</formula>
    </cfRule>
  </conditionalFormatting>
  <conditionalFormatting sqref="H13">
    <cfRule type="cellIs" dxfId="257" priority="13" operator="greaterThanOrEqual">
      <formula>0</formula>
    </cfRule>
    <cfRule type="cellIs" dxfId="256" priority="14" operator="lessThan">
      <formula>0</formula>
    </cfRule>
  </conditionalFormatting>
  <conditionalFormatting sqref="K5:K10">
    <cfRule type="cellIs" dxfId="255" priority="3" operator="greaterThanOrEqual">
      <formula>0</formula>
    </cfRule>
    <cfRule type="cellIs" dxfId="254" priority="4" operator="lessThan">
      <formula>0</formula>
    </cfRule>
  </conditionalFormatting>
  <conditionalFormatting sqref="K13">
    <cfRule type="cellIs" dxfId="253" priority="1" operator="greaterThanOrEqual">
      <formula>0</formula>
    </cfRule>
    <cfRule type="cellIs" dxfId="252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17C3-FC51-46B4-8A39-088B34994CA5}">
  <sheetPr>
    <tabColor theme="9" tint="-0.499984740745262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16.625" style="4" customWidth="1"/>
    <col min="4" max="4" width="16.37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1" t="s">
        <v>183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178</v>
      </c>
      <c r="D3" s="7" t="s">
        <v>179</v>
      </c>
      <c r="E3" s="9" t="s">
        <v>78</v>
      </c>
      <c r="F3" s="71" t="s">
        <v>180</v>
      </c>
      <c r="G3" s="71" t="s">
        <v>181</v>
      </c>
      <c r="H3" s="9" t="s">
        <v>78</v>
      </c>
      <c r="I3" s="55" t="s">
        <v>83</v>
      </c>
      <c r="J3" s="55" t="s">
        <v>84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26509</v>
      </c>
      <c r="D5" s="22">
        <v>28891</v>
      </c>
      <c r="E5" s="87">
        <f>IF(D5,(C5-D5)/D5,0)</f>
        <v>-8.244782112076425E-2</v>
      </c>
      <c r="F5" s="73">
        <v>1508885</v>
      </c>
      <c r="G5" s="73">
        <v>1758559</v>
      </c>
      <c r="H5" s="87">
        <f t="shared" ref="H5:H11" si="0">(F5-G5)/G5</f>
        <v>-0.14197647050795567</v>
      </c>
      <c r="I5" s="24">
        <f t="shared" ref="I5:J11" si="1">F5/C5</f>
        <v>56.919725376287296</v>
      </c>
      <c r="J5" s="24">
        <f t="shared" si="1"/>
        <v>60.868748053026891</v>
      </c>
      <c r="K5" s="87">
        <f t="shared" ref="K5:K11" si="2">(I5-J5)/J5</f>
        <v>-6.4877672090435212E-2</v>
      </c>
    </row>
    <row r="6" spans="1:11" ht="16.5">
      <c r="A6" s="25" t="s">
        <v>9</v>
      </c>
      <c r="B6" s="26" t="s">
        <v>10</v>
      </c>
      <c r="C6" s="22">
        <v>12794</v>
      </c>
      <c r="D6" s="22">
        <v>11526</v>
      </c>
      <c r="E6" s="87">
        <f t="shared" ref="E6:E11" si="3">IF(D6,(C6-D6)/D6,0)</f>
        <v>0.11001214645150095</v>
      </c>
      <c r="F6" s="73">
        <v>1132913</v>
      </c>
      <c r="G6" s="73">
        <v>1146495</v>
      </c>
      <c r="H6" s="87">
        <f t="shared" si="0"/>
        <v>-1.1846540979245439E-2</v>
      </c>
      <c r="I6" s="24">
        <f t="shared" si="1"/>
        <v>88.550336095044557</v>
      </c>
      <c r="J6" s="24">
        <f t="shared" si="1"/>
        <v>99.470327954190523</v>
      </c>
      <c r="K6" s="87">
        <f t="shared" si="2"/>
        <v>-0.10978139997864483</v>
      </c>
    </row>
    <row r="7" spans="1:11" ht="16.5">
      <c r="A7" s="20" t="s">
        <v>11</v>
      </c>
      <c r="B7" s="27" t="s">
        <v>12</v>
      </c>
      <c r="C7" s="22">
        <v>21083</v>
      </c>
      <c r="D7" s="22">
        <v>19148</v>
      </c>
      <c r="E7" s="87">
        <f t="shared" si="3"/>
        <v>0.101054940463756</v>
      </c>
      <c r="F7" s="73">
        <v>1145942</v>
      </c>
      <c r="G7" s="73">
        <v>1157513</v>
      </c>
      <c r="H7" s="87">
        <f t="shared" si="0"/>
        <v>-9.9964320055152735E-3</v>
      </c>
      <c r="I7" s="24">
        <f t="shared" si="1"/>
        <v>54.353839586396624</v>
      </c>
      <c r="J7" s="24">
        <f t="shared" si="1"/>
        <v>60.450856486317107</v>
      </c>
      <c r="K7" s="87">
        <f t="shared" si="2"/>
        <v>-0.10085906559984847</v>
      </c>
    </row>
    <row r="8" spans="1:11" ht="16.5">
      <c r="A8" s="20" t="s">
        <v>13</v>
      </c>
      <c r="B8" s="27" t="s">
        <v>14</v>
      </c>
      <c r="C8" s="22">
        <v>30539</v>
      </c>
      <c r="D8" s="22">
        <v>32839</v>
      </c>
      <c r="E8" s="87">
        <f t="shared" si="3"/>
        <v>-7.0038673528426562E-2</v>
      </c>
      <c r="F8" s="73">
        <v>3792913</v>
      </c>
      <c r="G8" s="73">
        <v>3426054</v>
      </c>
      <c r="H8" s="87">
        <f t="shared" si="0"/>
        <v>0.10707916454323253</v>
      </c>
      <c r="I8" s="24">
        <f t="shared" si="1"/>
        <v>124.1989914535512</v>
      </c>
      <c r="J8" s="24">
        <f t="shared" si="1"/>
        <v>104.32881634641737</v>
      </c>
      <c r="K8" s="87">
        <f t="shared" si="2"/>
        <v>0.19045720830528881</v>
      </c>
    </row>
    <row r="9" spans="1:11" ht="16.5">
      <c r="A9" s="20" t="s">
        <v>15</v>
      </c>
      <c r="B9" s="27" t="s">
        <v>16</v>
      </c>
      <c r="C9" s="22">
        <v>8900</v>
      </c>
      <c r="D9" s="22">
        <v>11101</v>
      </c>
      <c r="E9" s="87">
        <f t="shared" si="3"/>
        <v>-0.19827042608773984</v>
      </c>
      <c r="F9" s="73">
        <v>1058873</v>
      </c>
      <c r="G9" s="73">
        <v>1454459</v>
      </c>
      <c r="H9" s="87">
        <f t="shared" si="0"/>
        <v>-0.27198154090283744</v>
      </c>
      <c r="I9" s="24">
        <f t="shared" si="1"/>
        <v>118.97449438202247</v>
      </c>
      <c r="J9" s="24">
        <f t="shared" si="1"/>
        <v>131.0205386902081</v>
      </c>
      <c r="K9" s="87">
        <f t="shared" si="2"/>
        <v>-9.1940121973303229E-2</v>
      </c>
    </row>
    <row r="10" spans="1:11" ht="16.5">
      <c r="A10" s="20" t="s">
        <v>17</v>
      </c>
      <c r="B10" s="27" t="s">
        <v>18</v>
      </c>
      <c r="C10" s="22">
        <v>14882</v>
      </c>
      <c r="D10" s="22">
        <v>16058</v>
      </c>
      <c r="E10" s="87">
        <f t="shared" si="3"/>
        <v>-7.3234524847428067E-2</v>
      </c>
      <c r="F10" s="73">
        <v>5058352</v>
      </c>
      <c r="G10" s="73">
        <v>6016572</v>
      </c>
      <c r="H10" s="87">
        <f t="shared" si="0"/>
        <v>-0.1592634476908113</v>
      </c>
      <c r="I10" s="24">
        <f t="shared" si="1"/>
        <v>339.89732562827578</v>
      </c>
      <c r="J10" s="24">
        <f t="shared" si="1"/>
        <v>374.67754390335034</v>
      </c>
      <c r="K10" s="87">
        <f t="shared" si="2"/>
        <v>-9.2827069145212146E-2</v>
      </c>
    </row>
    <row r="11" spans="1:11" ht="20.25" thickBot="1">
      <c r="A11" s="47" t="s">
        <v>19</v>
      </c>
      <c r="B11" s="67" t="s">
        <v>20</v>
      </c>
      <c r="C11" s="60">
        <f>SUM(C5:C10)</f>
        <v>114707</v>
      </c>
      <c r="D11" s="60">
        <f>SUM(D5:D10)</f>
        <v>119563</v>
      </c>
      <c r="E11" s="88">
        <f t="shared" si="3"/>
        <v>-4.0614571397505919E-2</v>
      </c>
      <c r="F11" s="74">
        <f>SUM(F5:F10)</f>
        <v>13697878</v>
      </c>
      <c r="G11" s="74">
        <f>SUM(G5:G10)</f>
        <v>14959652</v>
      </c>
      <c r="H11" s="88">
        <f t="shared" si="0"/>
        <v>-8.4345143857624497E-2</v>
      </c>
      <c r="I11" s="69">
        <f t="shared" si="1"/>
        <v>119.41623440592117</v>
      </c>
      <c r="J11" s="69">
        <f t="shared" si="1"/>
        <v>125.11940985087359</v>
      </c>
      <c r="K11" s="88">
        <f t="shared" si="2"/>
        <v>-4.5581860174611438E-2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751</v>
      </c>
      <c r="D13" s="22">
        <v>1715</v>
      </c>
      <c r="E13" s="89">
        <f>(C13-D13)/D13</f>
        <v>-0.56209912536443152</v>
      </c>
      <c r="F13" s="97">
        <v>43215</v>
      </c>
      <c r="G13" s="98">
        <v>101205</v>
      </c>
      <c r="H13" s="89">
        <f>(F13-G13)/G13</f>
        <v>-0.57299540536534754</v>
      </c>
      <c r="I13" s="24">
        <f>F13/C13</f>
        <v>57.543275632490015</v>
      </c>
      <c r="J13" s="24">
        <f>G13/D13</f>
        <v>59.011661807580175</v>
      </c>
      <c r="K13" s="89">
        <f>(I13-J13)/J13</f>
        <v>-2.4882982958150529E-2</v>
      </c>
    </row>
    <row r="14" spans="1:11" ht="20.25" thickBot="1">
      <c r="A14" s="47" t="s">
        <v>23</v>
      </c>
      <c r="B14" s="70" t="s">
        <v>75</v>
      </c>
      <c r="C14" s="60">
        <f>C11+C13</f>
        <v>115458</v>
      </c>
      <c r="D14" s="60">
        <f>D11+D13</f>
        <v>121278</v>
      </c>
      <c r="E14" s="88">
        <f>(C14-D14)/D14</f>
        <v>-4.7988918023054467E-2</v>
      </c>
      <c r="F14" s="74">
        <f>F11+F13</f>
        <v>13741093</v>
      </c>
      <c r="G14" s="74">
        <f>G11+G13</f>
        <v>15060857</v>
      </c>
      <c r="H14" s="94">
        <f>(F14-G14)/G14</f>
        <v>-8.7628745163704821E-2</v>
      </c>
      <c r="I14" s="69">
        <f>F14/C14</f>
        <v>119.01377990264858</v>
      </c>
      <c r="J14" s="69">
        <f>G14/D14</f>
        <v>124.18457593298042</v>
      </c>
      <c r="K14" s="88">
        <f>(I14-J14)/J14</f>
        <v>-4.1637989190561019E-2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22.5" customHeight="1">
      <c r="A16" s="100" t="s">
        <v>184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178</v>
      </c>
      <c r="D18" s="7" t="s">
        <v>179</v>
      </c>
      <c r="E18" s="9" t="s">
        <v>78</v>
      </c>
      <c r="F18" s="71" t="s">
        <v>180</v>
      </c>
      <c r="G18" s="71" t="s">
        <v>181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19508</v>
      </c>
      <c r="D20" s="22">
        <v>21235</v>
      </c>
      <c r="E20" s="91">
        <f>(C20-D20)/D20</f>
        <v>-8.13279962326348E-2</v>
      </c>
      <c r="F20" s="73">
        <v>815783</v>
      </c>
      <c r="G20" s="73">
        <v>1063604</v>
      </c>
      <c r="H20" s="91">
        <f t="shared" ref="H20:H24" si="4">IF(G20,(F20-G20)/G20,0)</f>
        <v>-0.23300119217302681</v>
      </c>
      <c r="I20" s="4"/>
      <c r="J20" s="4"/>
    </row>
    <row r="21" spans="1:10">
      <c r="A21" s="45" t="s">
        <v>29</v>
      </c>
      <c r="B21" s="21" t="s">
        <v>30</v>
      </c>
      <c r="C21" s="4">
        <v>10757</v>
      </c>
      <c r="D21" s="22">
        <v>14602</v>
      </c>
      <c r="E21" s="91">
        <f t="shared" ref="E21:E41" si="5">IF(D21,(C21-D21)/D21,0)</f>
        <v>-0.26332009313792631</v>
      </c>
      <c r="F21" s="73">
        <v>669970</v>
      </c>
      <c r="G21" s="73">
        <v>809625</v>
      </c>
      <c r="H21" s="91">
        <f t="shared" si="4"/>
        <v>-0.17249343832020997</v>
      </c>
      <c r="I21" s="4"/>
      <c r="J21" s="4"/>
    </row>
    <row r="22" spans="1:10">
      <c r="A22" s="45" t="s">
        <v>31</v>
      </c>
      <c r="B22" s="21" t="s">
        <v>32</v>
      </c>
      <c r="C22" s="22">
        <v>2000336</v>
      </c>
      <c r="D22" s="22">
        <v>2094479</v>
      </c>
      <c r="E22" s="91">
        <f t="shared" si="5"/>
        <v>-4.4948170881636912E-2</v>
      </c>
      <c r="F22" s="73">
        <v>127371604</v>
      </c>
      <c r="G22" s="73">
        <v>140103056</v>
      </c>
      <c r="H22" s="91">
        <f>IF(G22,(F22-G22)/G22,0)</f>
        <v>-9.0872050642492763E-2</v>
      </c>
      <c r="I22" s="4"/>
      <c r="J22" s="4"/>
    </row>
    <row r="23" spans="1:10">
      <c r="A23" s="45" t="s">
        <v>33</v>
      </c>
      <c r="B23" s="21" t="s">
        <v>34</v>
      </c>
      <c r="C23" s="22">
        <v>353107</v>
      </c>
      <c r="D23" s="22">
        <v>337464</v>
      </c>
      <c r="E23" s="91">
        <f t="shared" si="5"/>
        <v>4.6354574117535498E-2</v>
      </c>
      <c r="F23" s="73">
        <v>39647528</v>
      </c>
      <c r="G23" s="73">
        <v>36074377</v>
      </c>
      <c r="H23" s="91">
        <f t="shared" si="4"/>
        <v>9.9049555311793741E-2</v>
      </c>
      <c r="I23" s="4"/>
      <c r="J23" s="4"/>
    </row>
    <row r="24" spans="1:10">
      <c r="A24" s="45" t="s">
        <v>35</v>
      </c>
      <c r="B24" s="21" t="s">
        <v>36</v>
      </c>
      <c r="C24" s="22">
        <v>35811</v>
      </c>
      <c r="D24" s="22">
        <v>39247</v>
      </c>
      <c r="E24" s="91">
        <f t="shared" si="5"/>
        <v>-8.7548092847860984E-2</v>
      </c>
      <c r="F24" s="73">
        <v>3300629</v>
      </c>
      <c r="G24" s="73">
        <v>2474428</v>
      </c>
      <c r="H24" s="92">
        <f t="shared" si="4"/>
        <v>0.33389575287702855</v>
      </c>
      <c r="I24" s="4"/>
      <c r="J24" s="4"/>
    </row>
    <row r="25" spans="1:10">
      <c r="A25" s="45" t="s">
        <v>37</v>
      </c>
      <c r="B25" s="21" t="s">
        <v>38</v>
      </c>
      <c r="C25" s="22">
        <v>38124</v>
      </c>
      <c r="D25" s="22">
        <v>82264</v>
      </c>
      <c r="E25" s="87">
        <f t="shared" si="5"/>
        <v>-0.53656520470679758</v>
      </c>
      <c r="F25" s="73">
        <v>1668568</v>
      </c>
      <c r="G25" s="73">
        <v>1167821</v>
      </c>
      <c r="H25" s="91">
        <f>IF(G25,(F25-G25)/G25,0)</f>
        <v>0.42878745972199506</v>
      </c>
      <c r="I25" s="4"/>
      <c r="J25" s="4"/>
    </row>
    <row r="26" spans="1:10">
      <c r="A26" s="45" t="s">
        <v>39</v>
      </c>
      <c r="B26" s="21" t="s">
        <v>40</v>
      </c>
      <c r="C26" s="22">
        <v>208358</v>
      </c>
      <c r="D26" s="22">
        <v>293394</v>
      </c>
      <c r="E26" s="87">
        <f t="shared" si="5"/>
        <v>-0.28983551129198282</v>
      </c>
      <c r="F26" s="73">
        <v>7744636</v>
      </c>
      <c r="G26" s="73">
        <v>9884019</v>
      </c>
      <c r="H26" s="91">
        <f t="shared" ref="H26:H41" si="6">IF(G26,(F26-G26)/G26,0)</f>
        <v>-0.21644869359316285</v>
      </c>
      <c r="I26" s="4"/>
      <c r="J26" s="4"/>
    </row>
    <row r="27" spans="1:10">
      <c r="A27" s="45">
        <v>87149320103</v>
      </c>
      <c r="B27" s="21" t="s">
        <v>89</v>
      </c>
      <c r="C27" s="22">
        <v>1714</v>
      </c>
      <c r="D27" s="22">
        <v>3033</v>
      </c>
      <c r="E27" s="87">
        <f>IF(D27,(C27-D27)/D27,0)</f>
        <v>-0.43488295417078798</v>
      </c>
      <c r="F27" s="73">
        <v>43323</v>
      </c>
      <c r="G27" s="73">
        <v>58821</v>
      </c>
      <c r="H27" s="91">
        <f t="shared" si="6"/>
        <v>-0.26347732952516956</v>
      </c>
      <c r="I27" s="4"/>
      <c r="J27" s="4"/>
    </row>
    <row r="28" spans="1:10">
      <c r="A28" s="45" t="s">
        <v>41</v>
      </c>
      <c r="B28" s="21" t="s">
        <v>42</v>
      </c>
      <c r="C28" s="22">
        <v>11098</v>
      </c>
      <c r="D28" s="22">
        <v>11029</v>
      </c>
      <c r="E28" s="87">
        <f t="shared" si="5"/>
        <v>6.2562335660531323E-3</v>
      </c>
      <c r="F28" s="73">
        <v>149612</v>
      </c>
      <c r="G28" s="73">
        <v>122734</v>
      </c>
      <c r="H28" s="91">
        <f t="shared" si="6"/>
        <v>0.21899392181465607</v>
      </c>
      <c r="I28" s="4"/>
      <c r="J28" s="4"/>
    </row>
    <row r="29" spans="1:10">
      <c r="A29" s="45" t="s">
        <v>43</v>
      </c>
      <c r="B29" s="21" t="s">
        <v>44</v>
      </c>
      <c r="C29" s="22">
        <v>570550</v>
      </c>
      <c r="D29" s="22">
        <v>392267</v>
      </c>
      <c r="E29" s="87">
        <f t="shared" si="5"/>
        <v>0.45449400535859502</v>
      </c>
      <c r="F29" s="73">
        <v>7626451</v>
      </c>
      <c r="G29" s="73">
        <v>6128426</v>
      </c>
      <c r="H29" s="91">
        <f t="shared" si="6"/>
        <v>0.24443878411846695</v>
      </c>
      <c r="I29" s="4"/>
      <c r="J29" s="4"/>
    </row>
    <row r="30" spans="1:10">
      <c r="A30" s="45" t="s">
        <v>45</v>
      </c>
      <c r="B30" s="21" t="s">
        <v>46</v>
      </c>
      <c r="C30" s="22">
        <v>333538</v>
      </c>
      <c r="D30" s="22">
        <v>267892</v>
      </c>
      <c r="E30" s="87">
        <f t="shared" si="5"/>
        <v>0.24504651128066535</v>
      </c>
      <c r="F30" s="73">
        <v>3609794</v>
      </c>
      <c r="G30" s="73">
        <v>2872266</v>
      </c>
      <c r="H30" s="91">
        <f t="shared" si="6"/>
        <v>0.25677566075008373</v>
      </c>
      <c r="I30" s="4"/>
      <c r="J30" s="4"/>
    </row>
    <row r="31" spans="1:10">
      <c r="A31" s="45" t="s">
        <v>47</v>
      </c>
      <c r="B31" s="21" t="s">
        <v>48</v>
      </c>
      <c r="C31" s="22">
        <v>134324</v>
      </c>
      <c r="D31" s="22">
        <v>120022</v>
      </c>
      <c r="E31" s="87">
        <f t="shared" si="5"/>
        <v>0.11916148706070553</v>
      </c>
      <c r="F31" s="73">
        <v>1097680</v>
      </c>
      <c r="G31" s="73">
        <v>1302119</v>
      </c>
      <c r="H31" s="91">
        <f t="shared" si="6"/>
        <v>-0.15700485132311257</v>
      </c>
      <c r="I31" s="4"/>
      <c r="J31" s="4"/>
    </row>
    <row r="32" spans="1:10">
      <c r="A32" s="45" t="s">
        <v>49</v>
      </c>
      <c r="B32" s="21" t="s">
        <v>50</v>
      </c>
      <c r="C32" s="22">
        <v>500039</v>
      </c>
      <c r="D32" s="22">
        <v>375115</v>
      </c>
      <c r="E32" s="87">
        <f t="shared" si="5"/>
        <v>0.33302853791503939</v>
      </c>
      <c r="F32" s="73">
        <v>5802717</v>
      </c>
      <c r="G32" s="73">
        <v>3580757</v>
      </c>
      <c r="H32" s="91">
        <f t="shared" si="6"/>
        <v>0.62052800567030941</v>
      </c>
      <c r="I32" s="4"/>
      <c r="J32" s="4"/>
    </row>
    <row r="33" spans="1:10">
      <c r="A33" s="45" t="s">
        <v>51</v>
      </c>
      <c r="B33" s="21" t="s">
        <v>52</v>
      </c>
      <c r="C33" s="22">
        <v>315093</v>
      </c>
      <c r="D33" s="22">
        <v>263773</v>
      </c>
      <c r="E33" s="87">
        <f t="shared" si="5"/>
        <v>0.19456123257497923</v>
      </c>
      <c r="F33" s="73">
        <v>1162709</v>
      </c>
      <c r="G33" s="73">
        <v>1119160</v>
      </c>
      <c r="H33" s="92">
        <f t="shared" si="6"/>
        <v>3.891221987919511E-2</v>
      </c>
      <c r="I33" s="4"/>
      <c r="J33" s="4"/>
    </row>
    <row r="34" spans="1:10">
      <c r="A34" s="45" t="s">
        <v>53</v>
      </c>
      <c r="B34" s="21" t="s">
        <v>54</v>
      </c>
      <c r="C34" s="22">
        <v>65530</v>
      </c>
      <c r="D34" s="22">
        <v>72348</v>
      </c>
      <c r="E34" s="87">
        <f t="shared" si="5"/>
        <v>-9.42389561563554E-2</v>
      </c>
      <c r="F34" s="73">
        <v>1548131</v>
      </c>
      <c r="G34" s="73">
        <v>2126748</v>
      </c>
      <c r="H34" s="91">
        <f t="shared" si="6"/>
        <v>-0.27206655419447906</v>
      </c>
      <c r="I34" s="4"/>
      <c r="J34" s="4"/>
    </row>
    <row r="35" spans="1:10">
      <c r="A35" s="45">
        <v>87149320906</v>
      </c>
      <c r="B35" s="21" t="s">
        <v>88</v>
      </c>
      <c r="C35" s="22">
        <v>113579</v>
      </c>
      <c r="D35" s="22">
        <v>86164</v>
      </c>
      <c r="E35" s="87">
        <f t="shared" si="5"/>
        <v>0.31817232254769973</v>
      </c>
      <c r="F35" s="73">
        <v>1296857</v>
      </c>
      <c r="G35" s="73">
        <v>605925</v>
      </c>
      <c r="H35" s="91">
        <f t="shared" si="6"/>
        <v>1.1402929405454469</v>
      </c>
      <c r="I35" s="4"/>
      <c r="J35" s="4"/>
    </row>
    <row r="36" spans="1:10">
      <c r="A36" s="45" t="s">
        <v>55</v>
      </c>
      <c r="B36" s="21" t="s">
        <v>56</v>
      </c>
      <c r="C36" s="22">
        <v>16565</v>
      </c>
      <c r="D36" s="22">
        <v>17169</v>
      </c>
      <c r="E36" s="87">
        <f t="shared" si="5"/>
        <v>-3.5179684314753337E-2</v>
      </c>
      <c r="F36" s="73">
        <v>86555</v>
      </c>
      <c r="G36" s="73">
        <v>42876</v>
      </c>
      <c r="H36" s="92">
        <f t="shared" si="6"/>
        <v>1.0187284261591567</v>
      </c>
      <c r="I36" s="4"/>
      <c r="J36" s="4"/>
    </row>
    <row r="37" spans="1:10">
      <c r="A37" s="45" t="s">
        <v>57</v>
      </c>
      <c r="B37" s="21" t="s">
        <v>58</v>
      </c>
      <c r="C37" s="22">
        <v>57643</v>
      </c>
      <c r="D37" s="22">
        <v>75289</v>
      </c>
      <c r="E37" s="87">
        <f t="shared" si="5"/>
        <v>-0.23437686780273348</v>
      </c>
      <c r="F37" s="73">
        <v>1989047</v>
      </c>
      <c r="G37" s="73">
        <v>1838439</v>
      </c>
      <c r="H37" s="91">
        <f t="shared" si="6"/>
        <v>8.1921673767799741E-2</v>
      </c>
      <c r="I37" s="4"/>
      <c r="J37" s="4"/>
    </row>
    <row r="38" spans="1:10">
      <c r="A38" s="45" t="s">
        <v>59</v>
      </c>
      <c r="B38" s="21" t="s">
        <v>60</v>
      </c>
      <c r="C38" s="22">
        <v>179760</v>
      </c>
      <c r="D38" s="22">
        <v>168126</v>
      </c>
      <c r="E38" s="87">
        <f t="shared" si="5"/>
        <v>6.9198101423932054E-2</v>
      </c>
      <c r="F38" s="73">
        <v>7749942</v>
      </c>
      <c r="G38" s="73">
        <v>7429949</v>
      </c>
      <c r="H38" s="91">
        <f t="shared" si="6"/>
        <v>4.3067994141009584E-2</v>
      </c>
      <c r="I38" s="4"/>
      <c r="J38" s="4"/>
    </row>
    <row r="39" spans="1:10">
      <c r="A39" s="45" t="s">
        <v>61</v>
      </c>
      <c r="B39" s="21" t="s">
        <v>62</v>
      </c>
      <c r="C39" s="22">
        <v>179593</v>
      </c>
      <c r="D39" s="22">
        <v>184549</v>
      </c>
      <c r="E39" s="87">
        <f t="shared" si="5"/>
        <v>-2.6854656486895081E-2</v>
      </c>
      <c r="F39" s="73">
        <v>13585076</v>
      </c>
      <c r="G39" s="73">
        <v>9895442</v>
      </c>
      <c r="H39" s="91">
        <f t="shared" si="6"/>
        <v>0.37286197018789052</v>
      </c>
      <c r="I39" s="4"/>
      <c r="J39" s="4"/>
    </row>
    <row r="40" spans="1:10">
      <c r="A40" s="45" t="s">
        <v>63</v>
      </c>
      <c r="B40" s="21" t="s">
        <v>64</v>
      </c>
      <c r="C40" s="22">
        <v>374229</v>
      </c>
      <c r="D40" s="22">
        <v>383410</v>
      </c>
      <c r="E40" s="87">
        <f t="shared" si="5"/>
        <v>-2.3945645653477999E-2</v>
      </c>
      <c r="F40" s="73">
        <v>1940588</v>
      </c>
      <c r="G40" s="73">
        <v>2061055</v>
      </c>
      <c r="H40" s="91">
        <f t="shared" si="6"/>
        <v>-5.844919228259314E-2</v>
      </c>
      <c r="I40" s="4"/>
      <c r="J40" s="4"/>
    </row>
    <row r="41" spans="1:10">
      <c r="A41" s="45" t="s">
        <v>65</v>
      </c>
      <c r="B41" s="21" t="s">
        <v>66</v>
      </c>
      <c r="C41" s="22">
        <v>106982</v>
      </c>
      <c r="D41" s="22">
        <v>117023</v>
      </c>
      <c r="E41" s="87">
        <f t="shared" si="5"/>
        <v>-8.5803645437221743E-2</v>
      </c>
      <c r="F41" s="73">
        <v>609930</v>
      </c>
      <c r="G41" s="73">
        <v>589022</v>
      </c>
      <c r="H41" s="91">
        <f t="shared" si="6"/>
        <v>3.5496127479109442E-2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5626238</v>
      </c>
      <c r="D42" s="60">
        <f>SUM(D20:D41)</f>
        <v>5419894</v>
      </c>
      <c r="E42" s="88">
        <f t="shared" ref="E42" si="7">(C42-D42)/D42</f>
        <v>3.8071593282082636E-2</v>
      </c>
      <c r="F42" s="74">
        <f>SUM(F20:F41)</f>
        <v>229517130</v>
      </c>
      <c r="G42" s="74">
        <f>SUM(G20:G41)</f>
        <v>231350669</v>
      </c>
      <c r="H42" s="88">
        <f t="shared" ref="H42" si="8">(F42-G42)/G42</f>
        <v>-7.9253671836151032E-3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251" priority="7" operator="greaterThanOrEqual">
      <formula>0</formula>
    </cfRule>
    <cfRule type="cellIs" dxfId="250" priority="8" operator="lessThan">
      <formula>0</formula>
    </cfRule>
  </conditionalFormatting>
  <conditionalFormatting sqref="E13">
    <cfRule type="cellIs" dxfId="249" priority="11" operator="greaterThanOrEqual">
      <formula>0</formula>
    </cfRule>
    <cfRule type="cellIs" dxfId="248" priority="12" operator="lessThan">
      <formula>0</formula>
    </cfRule>
  </conditionalFormatting>
  <conditionalFormatting sqref="E25:E41">
    <cfRule type="cellIs" dxfId="247" priority="9" operator="greaterThanOrEqual">
      <formula>0</formula>
    </cfRule>
    <cfRule type="cellIs" dxfId="246" priority="10" operator="lessThan">
      <formula>0</formula>
    </cfRule>
  </conditionalFormatting>
  <conditionalFormatting sqref="H5:H10">
    <cfRule type="cellIs" dxfId="245" priority="3" operator="greaterThanOrEqual">
      <formula>0</formula>
    </cfRule>
    <cfRule type="cellIs" dxfId="244" priority="4" operator="lessThan">
      <formula>0</formula>
    </cfRule>
  </conditionalFormatting>
  <conditionalFormatting sqref="H13">
    <cfRule type="cellIs" dxfId="243" priority="1" operator="greaterThanOrEqual">
      <formula>0</formula>
    </cfRule>
    <cfRule type="cellIs" dxfId="242" priority="2" operator="lessThan">
      <formula>0</formula>
    </cfRule>
  </conditionalFormatting>
  <conditionalFormatting sqref="H24">
    <cfRule type="cellIs" dxfId="241" priority="23" operator="greaterThanOrEqual">
      <formula>0</formula>
    </cfRule>
    <cfRule type="cellIs" dxfId="240" priority="24" operator="lessThan">
      <formula>0</formula>
    </cfRule>
  </conditionalFormatting>
  <conditionalFormatting sqref="H33">
    <cfRule type="cellIs" dxfId="239" priority="18" operator="greaterThanOrEqual">
      <formula>0</formula>
    </cfRule>
    <cfRule type="cellIs" dxfId="238" priority="19" operator="lessThan">
      <formula>0</formula>
    </cfRule>
    <cfRule type="cellIs" dxfId="237" priority="20" operator="lessThanOrEqual">
      <formula>0</formula>
    </cfRule>
    <cfRule type="cellIs" priority="21" operator="greaterThanOrEqual">
      <formula>0</formula>
    </cfRule>
    <cfRule type="cellIs" dxfId="236" priority="22" operator="lessThan">
      <formula>0</formula>
    </cfRule>
  </conditionalFormatting>
  <conditionalFormatting sqref="H36">
    <cfRule type="cellIs" dxfId="235" priority="13" operator="greaterThanOrEqual">
      <formula>0</formula>
    </cfRule>
    <cfRule type="cellIs" dxfId="234" priority="14" operator="lessThan">
      <formula>0</formula>
    </cfRule>
    <cfRule type="cellIs" dxfId="233" priority="15" operator="lessThanOrEqual">
      <formula>0</formula>
    </cfRule>
    <cfRule type="cellIs" priority="16" operator="greaterThanOrEqual">
      <formula>0</formula>
    </cfRule>
    <cfRule type="cellIs" dxfId="232" priority="17" operator="lessThan">
      <formula>0</formula>
    </cfRule>
  </conditionalFormatting>
  <conditionalFormatting sqref="K5:K10">
    <cfRule type="cellIs" dxfId="231" priority="25" operator="greaterThanOrEqual">
      <formula>0</formula>
    </cfRule>
    <cfRule type="cellIs" dxfId="230" priority="26" operator="lessThan">
      <formula>0</formula>
    </cfRule>
  </conditionalFormatting>
  <conditionalFormatting sqref="K13">
    <cfRule type="cellIs" dxfId="229" priority="5" operator="greaterThanOrEqual">
      <formula>0</formula>
    </cfRule>
    <cfRule type="cellIs" dxfId="228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F2F1-6878-4F7F-89AE-BB2844620B2F}">
  <sheetPr>
    <tabColor theme="7" tint="0.79998168889431442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157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95" t="s">
        <v>159</v>
      </c>
      <c r="D3" s="8" t="s">
        <v>160</v>
      </c>
      <c r="E3" s="9" t="s">
        <v>2</v>
      </c>
      <c r="F3" s="10" t="s">
        <v>161</v>
      </c>
      <c r="G3" s="96" t="s">
        <v>162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251</v>
      </c>
      <c r="D5" s="22">
        <v>3119</v>
      </c>
      <c r="E5" s="81">
        <f t="shared" ref="E5:E11" si="0">C5-D5</f>
        <v>-2868</v>
      </c>
      <c r="F5" s="22">
        <v>222706</v>
      </c>
      <c r="G5" s="22">
        <v>180910</v>
      </c>
      <c r="H5" s="81">
        <f t="shared" ref="H5:H11" si="1">F5-G5</f>
        <v>41796</v>
      </c>
      <c r="I5" s="24">
        <f t="shared" ref="I5" si="2">F5/C5</f>
        <v>887.27490039840643</v>
      </c>
      <c r="J5" s="24">
        <f>G5/D5</f>
        <v>58.002564924655339</v>
      </c>
    </row>
    <row r="6" spans="1:10" ht="16.5">
      <c r="A6" s="25" t="s">
        <v>9</v>
      </c>
      <c r="B6" s="26" t="s">
        <v>10</v>
      </c>
      <c r="C6" s="22">
        <v>162</v>
      </c>
      <c r="D6" s="22">
        <v>2845</v>
      </c>
      <c r="E6" s="81">
        <f t="shared" si="0"/>
        <v>-2683</v>
      </c>
      <c r="F6" s="22">
        <v>150234</v>
      </c>
      <c r="G6" s="22">
        <v>233658</v>
      </c>
      <c r="H6" s="81">
        <f>F6-G7</f>
        <v>2780</v>
      </c>
      <c r="I6" s="24">
        <f>IF(C6,F6/C6,0)</f>
        <v>927.37037037037032</v>
      </c>
      <c r="J6" s="24">
        <f t="shared" ref="J6:J10" si="3">G6/D6</f>
        <v>82.129349736379609</v>
      </c>
    </row>
    <row r="7" spans="1:10" ht="16.5">
      <c r="A7" s="20" t="s">
        <v>11</v>
      </c>
      <c r="B7" s="27" t="s">
        <v>12</v>
      </c>
      <c r="C7" s="28">
        <v>0</v>
      </c>
      <c r="D7" s="22">
        <v>3120</v>
      </c>
      <c r="E7" s="81">
        <f t="shared" si="0"/>
        <v>-3120</v>
      </c>
      <c r="F7" s="22">
        <v>0</v>
      </c>
      <c r="G7" s="22">
        <v>147454</v>
      </c>
      <c r="H7" s="81">
        <f>F7-G8</f>
        <v>-492629</v>
      </c>
      <c r="I7" s="24">
        <f>IF(C7,F7/C7,0)</f>
        <v>0</v>
      </c>
      <c r="J7" s="24">
        <f t="shared" si="3"/>
        <v>47.260897435897434</v>
      </c>
    </row>
    <row r="8" spans="1:10" ht="16.5">
      <c r="A8" s="20" t="s">
        <v>13</v>
      </c>
      <c r="B8" s="27" t="s">
        <v>14</v>
      </c>
      <c r="C8" s="22">
        <v>0</v>
      </c>
      <c r="D8" s="22">
        <v>4105</v>
      </c>
      <c r="E8" s="81">
        <f t="shared" si="0"/>
        <v>-4105</v>
      </c>
      <c r="F8" s="22">
        <v>0</v>
      </c>
      <c r="G8" s="22">
        <v>492629</v>
      </c>
      <c r="H8" s="81">
        <f t="shared" si="1"/>
        <v>-492629</v>
      </c>
      <c r="I8" s="24">
        <f t="shared" ref="I8:I10" si="4">IF(C8,F8/C8,0)</f>
        <v>0</v>
      </c>
      <c r="J8" s="24">
        <f t="shared" si="3"/>
        <v>120.00706455542021</v>
      </c>
    </row>
    <row r="9" spans="1:10" ht="16.5">
      <c r="A9" s="20" t="s">
        <v>15</v>
      </c>
      <c r="B9" s="27" t="s">
        <v>16</v>
      </c>
      <c r="C9" s="22">
        <v>132</v>
      </c>
      <c r="D9" s="22">
        <v>1205</v>
      </c>
      <c r="E9" s="81">
        <f t="shared" si="0"/>
        <v>-1073</v>
      </c>
      <c r="F9" s="22">
        <v>121232</v>
      </c>
      <c r="G9" s="22">
        <v>150132</v>
      </c>
      <c r="H9" s="81">
        <f t="shared" si="1"/>
        <v>-28900</v>
      </c>
      <c r="I9" s="24">
        <f t="shared" si="4"/>
        <v>918.42424242424238</v>
      </c>
      <c r="J9" s="24">
        <f t="shared" si="3"/>
        <v>124.5908713692946</v>
      </c>
    </row>
    <row r="10" spans="1:10" ht="16.5">
      <c r="A10" s="20" t="s">
        <v>17</v>
      </c>
      <c r="B10" s="27" t="s">
        <v>18</v>
      </c>
      <c r="C10" s="22">
        <v>722</v>
      </c>
      <c r="D10" s="22">
        <v>2191</v>
      </c>
      <c r="E10" s="81">
        <f t="shared" si="0"/>
        <v>-1469</v>
      </c>
      <c r="F10" s="22">
        <v>1104555</v>
      </c>
      <c r="G10" s="22">
        <v>672772</v>
      </c>
      <c r="H10" s="83">
        <f>F10-G10</f>
        <v>431783</v>
      </c>
      <c r="I10" s="24">
        <f t="shared" si="4"/>
        <v>1529.8545706371192</v>
      </c>
      <c r="J10" s="24">
        <f t="shared" si="3"/>
        <v>307.06161570059334</v>
      </c>
    </row>
    <row r="11" spans="1:10" ht="20.25" thickBot="1">
      <c r="A11" s="47" t="s">
        <v>19</v>
      </c>
      <c r="B11" s="67" t="s">
        <v>20</v>
      </c>
      <c r="C11" s="60">
        <f>SUM(C5:C10)</f>
        <v>1267</v>
      </c>
      <c r="D11" s="60">
        <f>SUM(D5:D10)</f>
        <v>16585</v>
      </c>
      <c r="E11" s="77">
        <f t="shared" si="0"/>
        <v>-15318</v>
      </c>
      <c r="F11" s="60">
        <f>SUM(F5:F10)</f>
        <v>1598727</v>
      </c>
      <c r="G11" s="60">
        <f>SUM(G5:G10)</f>
        <v>1877555</v>
      </c>
      <c r="H11" s="79">
        <f t="shared" si="1"/>
        <v>-278828</v>
      </c>
      <c r="I11" s="69">
        <f t="shared" ref="I11:J13" si="5">F11/C11</f>
        <v>1261.8208366219417</v>
      </c>
      <c r="J11" s="69">
        <f t="shared" si="5"/>
        <v>113.20801929454326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36</v>
      </c>
      <c r="D13" s="22">
        <v>374</v>
      </c>
      <c r="E13" s="81">
        <f>C13-D13</f>
        <v>-338</v>
      </c>
      <c r="F13" s="22">
        <v>11387</v>
      </c>
      <c r="G13" s="22">
        <v>10449</v>
      </c>
      <c r="H13" s="81">
        <v>4294</v>
      </c>
      <c r="I13" s="24">
        <v>0</v>
      </c>
      <c r="J13" s="24">
        <f t="shared" si="5"/>
        <v>27.938502673796791</v>
      </c>
    </row>
    <row r="14" spans="1:10" ht="20.25" thickBot="1">
      <c r="A14" s="29" t="s">
        <v>23</v>
      </c>
      <c r="B14" s="35" t="s">
        <v>24</v>
      </c>
      <c r="C14" s="30">
        <f>C11+C13</f>
        <v>1303</v>
      </c>
      <c r="D14" s="30">
        <f>D11+D13</f>
        <v>16959</v>
      </c>
      <c r="E14" s="78">
        <f>C14-D14</f>
        <v>-15656</v>
      </c>
      <c r="F14" s="30">
        <f>F11+F13</f>
        <v>1610114</v>
      </c>
      <c r="G14" s="30">
        <f>G11+G13</f>
        <v>1888004</v>
      </c>
      <c r="H14" s="80">
        <f>F14-G14</f>
        <v>-277890</v>
      </c>
      <c r="I14" s="31">
        <f>F14/C14</f>
        <v>1235.697620874904</v>
      </c>
      <c r="J14" s="31">
        <f>G14/D14</f>
        <v>111.32755469072468</v>
      </c>
    </row>
    <row r="15" spans="1:10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1" customHeight="1">
      <c r="A16" s="100" t="s">
        <v>158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159</v>
      </c>
      <c r="D18" s="8" t="s">
        <v>160</v>
      </c>
      <c r="E18" s="9" t="s">
        <v>2</v>
      </c>
      <c r="F18" s="10" t="s">
        <v>161</v>
      </c>
      <c r="G18" s="96" t="s">
        <v>162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746</v>
      </c>
      <c r="D20" s="22">
        <v>2047</v>
      </c>
      <c r="E20" s="23">
        <f t="shared" ref="E20:E42" si="6">C20-D20</f>
        <v>-1301</v>
      </c>
      <c r="F20" s="22">
        <v>85900</v>
      </c>
      <c r="G20" s="22">
        <v>100462</v>
      </c>
      <c r="H20" s="23">
        <f t="shared" ref="H20:H42" si="7">F20-G20</f>
        <v>-14562</v>
      </c>
      <c r="I20" s="4"/>
      <c r="J20" s="4"/>
    </row>
    <row r="21" spans="1:10">
      <c r="A21" s="45" t="s">
        <v>29</v>
      </c>
      <c r="B21" s="21" t="s">
        <v>30</v>
      </c>
      <c r="C21" s="22">
        <v>0</v>
      </c>
      <c r="D21" s="22">
        <v>930</v>
      </c>
      <c r="E21" s="23">
        <f t="shared" si="6"/>
        <v>-930</v>
      </c>
      <c r="F21" s="22">
        <v>0</v>
      </c>
      <c r="G21" s="22">
        <v>100996</v>
      </c>
      <c r="H21" s="23">
        <f t="shared" si="7"/>
        <v>-100996</v>
      </c>
      <c r="I21" s="4"/>
      <c r="J21" s="4"/>
    </row>
    <row r="22" spans="1:10">
      <c r="A22" s="45" t="s">
        <v>31</v>
      </c>
      <c r="B22" s="21" t="s">
        <v>32</v>
      </c>
      <c r="C22" s="22">
        <v>82723</v>
      </c>
      <c r="D22" s="22">
        <v>325343</v>
      </c>
      <c r="E22" s="23">
        <f t="shared" si="6"/>
        <v>-242620</v>
      </c>
      <c r="F22" s="22">
        <v>4806394</v>
      </c>
      <c r="G22" s="22">
        <v>22937672</v>
      </c>
      <c r="H22" s="23">
        <f t="shared" si="7"/>
        <v>-18131278</v>
      </c>
      <c r="I22" s="4"/>
      <c r="J22" s="4"/>
    </row>
    <row r="23" spans="1:10">
      <c r="A23" s="45" t="s">
        <v>33</v>
      </c>
      <c r="B23" s="21" t="s">
        <v>34</v>
      </c>
      <c r="C23" s="22">
        <v>17022</v>
      </c>
      <c r="D23" s="22">
        <v>60444</v>
      </c>
      <c r="E23" s="23">
        <f t="shared" si="6"/>
        <v>-43422</v>
      </c>
      <c r="F23" s="22">
        <v>992900</v>
      </c>
      <c r="G23" s="22">
        <v>6277962</v>
      </c>
      <c r="H23" s="23">
        <f>F23-G23</f>
        <v>-5285062</v>
      </c>
      <c r="I23" s="4"/>
      <c r="J23" s="4"/>
    </row>
    <row r="24" spans="1:10">
      <c r="A24" s="45" t="s">
        <v>35</v>
      </c>
      <c r="B24" s="21" t="s">
        <v>36</v>
      </c>
      <c r="C24" s="22">
        <v>5033</v>
      </c>
      <c r="D24" s="22">
        <v>7159</v>
      </c>
      <c r="E24" s="23">
        <f t="shared" si="6"/>
        <v>-2126</v>
      </c>
      <c r="F24" s="22">
        <v>171434</v>
      </c>
      <c r="G24" s="22">
        <v>522204</v>
      </c>
      <c r="H24" s="23">
        <f>F24-G24</f>
        <v>-350770</v>
      </c>
      <c r="I24" s="4"/>
      <c r="J24" s="4"/>
    </row>
    <row r="25" spans="1:10">
      <c r="A25" s="45" t="s">
        <v>37</v>
      </c>
      <c r="B25" s="21" t="s">
        <v>38</v>
      </c>
      <c r="C25" s="22">
        <v>2797</v>
      </c>
      <c r="D25" s="22">
        <v>3389</v>
      </c>
      <c r="E25" s="23">
        <f t="shared" si="6"/>
        <v>-592</v>
      </c>
      <c r="F25" s="22">
        <v>594575</v>
      </c>
      <c r="G25" s="22">
        <v>166677</v>
      </c>
      <c r="H25" s="23">
        <f t="shared" si="7"/>
        <v>427898</v>
      </c>
      <c r="I25" s="4"/>
      <c r="J25" s="4"/>
    </row>
    <row r="26" spans="1:10">
      <c r="A26" s="45" t="s">
        <v>39</v>
      </c>
      <c r="B26" s="21" t="s">
        <v>40</v>
      </c>
      <c r="C26" s="22">
        <v>10906</v>
      </c>
      <c r="D26" s="22">
        <v>46204</v>
      </c>
      <c r="E26" s="23">
        <f t="shared" si="6"/>
        <v>-35298</v>
      </c>
      <c r="F26" s="22">
        <v>707366</v>
      </c>
      <c r="G26" s="22">
        <v>1202980</v>
      </c>
      <c r="H26" s="23">
        <f t="shared" si="7"/>
        <v>-495614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445</v>
      </c>
      <c r="E27" s="23">
        <f t="shared" si="6"/>
        <v>-445</v>
      </c>
      <c r="F27" s="22">
        <v>0</v>
      </c>
      <c r="G27" s="22">
        <v>12592</v>
      </c>
      <c r="H27" s="23">
        <f t="shared" si="7"/>
        <v>-12592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1408</v>
      </c>
      <c r="E28" s="23">
        <f t="shared" si="6"/>
        <v>-1408</v>
      </c>
      <c r="F28" s="22">
        <v>0</v>
      </c>
      <c r="G28" s="22">
        <v>22003</v>
      </c>
      <c r="H28" s="23">
        <f t="shared" si="7"/>
        <v>-22003</v>
      </c>
      <c r="I28" s="4"/>
      <c r="J28" s="4"/>
    </row>
    <row r="29" spans="1:10">
      <c r="A29" s="45" t="s">
        <v>43</v>
      </c>
      <c r="B29" s="21" t="s">
        <v>44</v>
      </c>
      <c r="C29" s="22">
        <v>31984</v>
      </c>
      <c r="D29" s="22">
        <v>120848</v>
      </c>
      <c r="E29" s="23">
        <f t="shared" si="6"/>
        <v>-88864</v>
      </c>
      <c r="F29" s="22">
        <v>1748528</v>
      </c>
      <c r="G29" s="22">
        <v>1635348</v>
      </c>
      <c r="H29" s="23">
        <f t="shared" si="7"/>
        <v>113180</v>
      </c>
      <c r="I29" s="4"/>
      <c r="J29" s="4"/>
    </row>
    <row r="30" spans="1:10">
      <c r="A30" s="45" t="s">
        <v>45</v>
      </c>
      <c r="B30" s="21" t="s">
        <v>46</v>
      </c>
      <c r="C30" s="22">
        <v>893</v>
      </c>
      <c r="D30" s="22">
        <v>50409</v>
      </c>
      <c r="E30" s="23">
        <f t="shared" si="6"/>
        <v>-49516</v>
      </c>
      <c r="F30" s="22">
        <v>76422</v>
      </c>
      <c r="G30" s="22">
        <v>669437</v>
      </c>
      <c r="H30" s="23">
        <f t="shared" si="7"/>
        <v>-593015</v>
      </c>
      <c r="I30" s="4"/>
      <c r="J30" s="4"/>
    </row>
    <row r="31" spans="1:10">
      <c r="A31" s="45" t="s">
        <v>47</v>
      </c>
      <c r="B31" s="21" t="s">
        <v>48</v>
      </c>
      <c r="C31" s="22">
        <v>27361</v>
      </c>
      <c r="D31" s="22">
        <v>24485</v>
      </c>
      <c r="E31" s="23">
        <f t="shared" si="6"/>
        <v>2876</v>
      </c>
      <c r="F31" s="22">
        <v>231046</v>
      </c>
      <c r="G31" s="22">
        <v>183213</v>
      </c>
      <c r="H31" s="23">
        <f t="shared" si="7"/>
        <v>47833</v>
      </c>
      <c r="I31" s="4"/>
      <c r="J31" s="4"/>
    </row>
    <row r="32" spans="1:10">
      <c r="A32" s="45" t="s">
        <v>49</v>
      </c>
      <c r="B32" s="21" t="s">
        <v>50</v>
      </c>
      <c r="C32" s="22">
        <v>23035</v>
      </c>
      <c r="D32" s="22">
        <v>76470</v>
      </c>
      <c r="E32" s="23">
        <f t="shared" si="6"/>
        <v>-53435</v>
      </c>
      <c r="F32" s="22">
        <v>999998</v>
      </c>
      <c r="G32" s="22">
        <v>946469</v>
      </c>
      <c r="H32" s="23">
        <f t="shared" si="7"/>
        <v>53529</v>
      </c>
      <c r="I32" s="4"/>
      <c r="J32" s="4"/>
    </row>
    <row r="33" spans="1:10">
      <c r="A33" s="45" t="s">
        <v>51</v>
      </c>
      <c r="B33" s="21" t="s">
        <v>52</v>
      </c>
      <c r="C33" s="22">
        <v>5540</v>
      </c>
      <c r="D33" s="22">
        <v>36865</v>
      </c>
      <c r="E33" s="23">
        <f t="shared" si="6"/>
        <v>-31325</v>
      </c>
      <c r="F33" s="22">
        <v>184262</v>
      </c>
      <c r="G33" s="22">
        <v>140877</v>
      </c>
      <c r="H33" s="23">
        <f t="shared" si="7"/>
        <v>43385</v>
      </c>
      <c r="I33" s="4"/>
      <c r="J33" s="4"/>
    </row>
    <row r="34" spans="1:10">
      <c r="A34" s="45" t="s">
        <v>53</v>
      </c>
      <c r="B34" s="21" t="s">
        <v>54</v>
      </c>
      <c r="C34" s="22">
        <v>10791</v>
      </c>
      <c r="D34" s="22">
        <v>13902</v>
      </c>
      <c r="E34" s="23">
        <f t="shared" si="6"/>
        <v>-3111</v>
      </c>
      <c r="F34" s="22">
        <v>1562490</v>
      </c>
      <c r="G34" s="22">
        <v>294373</v>
      </c>
      <c r="H34" s="23">
        <f t="shared" si="7"/>
        <v>1268117</v>
      </c>
      <c r="I34" s="4"/>
      <c r="J34" s="4"/>
    </row>
    <row r="35" spans="1:10">
      <c r="A35" s="45">
        <v>87149320906</v>
      </c>
      <c r="B35" s="21" t="s">
        <v>88</v>
      </c>
      <c r="C35" s="22">
        <v>29110</v>
      </c>
      <c r="D35" s="22">
        <v>21598</v>
      </c>
      <c r="E35" s="23">
        <f t="shared" si="6"/>
        <v>7512</v>
      </c>
      <c r="F35" s="22">
        <v>1113059</v>
      </c>
      <c r="G35" s="22">
        <v>248124</v>
      </c>
      <c r="H35" s="23">
        <f t="shared" si="7"/>
        <v>864935</v>
      </c>
      <c r="I35" s="4"/>
      <c r="J35" s="4"/>
    </row>
    <row r="36" spans="1:10">
      <c r="A36" s="45" t="s">
        <v>55</v>
      </c>
      <c r="B36" s="21" t="s">
        <v>56</v>
      </c>
      <c r="C36" s="22">
        <v>118</v>
      </c>
      <c r="D36" s="46">
        <v>2378</v>
      </c>
      <c r="E36" s="23">
        <f t="shared" si="6"/>
        <v>-2260</v>
      </c>
      <c r="F36" s="22">
        <v>21735</v>
      </c>
      <c r="G36" s="22">
        <v>10080</v>
      </c>
      <c r="H36" s="23">
        <f t="shared" si="7"/>
        <v>11655</v>
      </c>
      <c r="I36" s="4"/>
      <c r="J36" s="4"/>
    </row>
    <row r="37" spans="1:10">
      <c r="A37" s="45" t="s">
        <v>57</v>
      </c>
      <c r="B37" s="21" t="s">
        <v>58</v>
      </c>
      <c r="C37" s="22">
        <v>268</v>
      </c>
      <c r="D37" s="22">
        <v>8503</v>
      </c>
      <c r="E37" s="23">
        <f>C37-D37</f>
        <v>-8235</v>
      </c>
      <c r="F37" s="22">
        <v>14501</v>
      </c>
      <c r="G37" s="22">
        <v>350268</v>
      </c>
      <c r="H37" s="23">
        <f t="shared" si="7"/>
        <v>-335767</v>
      </c>
      <c r="I37" s="4"/>
      <c r="J37" s="4"/>
    </row>
    <row r="38" spans="1:10">
      <c r="A38" s="45" t="s">
        <v>59</v>
      </c>
      <c r="B38" s="21" t="s">
        <v>60</v>
      </c>
      <c r="C38" s="22">
        <v>4480</v>
      </c>
      <c r="D38" s="22">
        <v>30875</v>
      </c>
      <c r="E38" s="23">
        <f t="shared" si="6"/>
        <v>-26395</v>
      </c>
      <c r="F38" s="22">
        <v>415337</v>
      </c>
      <c r="G38" s="22">
        <v>1505189</v>
      </c>
      <c r="H38" s="23">
        <f t="shared" si="7"/>
        <v>-1089852</v>
      </c>
      <c r="I38" s="4"/>
      <c r="J38" s="4"/>
    </row>
    <row r="39" spans="1:10">
      <c r="A39" s="45" t="s">
        <v>61</v>
      </c>
      <c r="B39" s="21" t="s">
        <v>62</v>
      </c>
      <c r="C39" s="22">
        <v>3840</v>
      </c>
      <c r="D39" s="22">
        <v>31856</v>
      </c>
      <c r="E39" s="23">
        <f t="shared" si="6"/>
        <v>-28016</v>
      </c>
      <c r="F39" s="22">
        <v>87607</v>
      </c>
      <c r="G39" s="22">
        <v>2434614</v>
      </c>
      <c r="H39" s="23">
        <f t="shared" si="7"/>
        <v>-2347007</v>
      </c>
      <c r="I39" s="4"/>
      <c r="J39" s="4"/>
    </row>
    <row r="40" spans="1:10">
      <c r="A40" s="45" t="s">
        <v>63</v>
      </c>
      <c r="B40" s="21" t="s">
        <v>64</v>
      </c>
      <c r="C40" s="22">
        <v>48722</v>
      </c>
      <c r="D40" s="22">
        <v>45905</v>
      </c>
      <c r="E40" s="23">
        <f t="shared" si="6"/>
        <v>2817</v>
      </c>
      <c r="F40" s="22">
        <v>962357</v>
      </c>
      <c r="G40" s="22">
        <v>327582</v>
      </c>
      <c r="H40" s="23">
        <f t="shared" si="7"/>
        <v>634775</v>
      </c>
      <c r="I40" s="4"/>
      <c r="J40" s="4"/>
    </row>
    <row r="41" spans="1:10">
      <c r="A41" s="45" t="s">
        <v>65</v>
      </c>
      <c r="B41" s="21" t="s">
        <v>66</v>
      </c>
      <c r="C41" s="22">
        <v>1186</v>
      </c>
      <c r="D41" s="22">
        <v>16363</v>
      </c>
      <c r="E41" s="23">
        <f t="shared" si="6"/>
        <v>-15177</v>
      </c>
      <c r="F41" s="22">
        <v>10851</v>
      </c>
      <c r="G41" s="22">
        <v>84660</v>
      </c>
      <c r="H41" s="23">
        <f t="shared" si="7"/>
        <v>-73809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306555</v>
      </c>
      <c r="D42" s="49">
        <f>SUM(D20:D41)</f>
        <v>927826</v>
      </c>
      <c r="E42" s="50">
        <f t="shared" si="6"/>
        <v>-621271</v>
      </c>
      <c r="F42" s="49">
        <f>SUM(F20:F41)</f>
        <v>14786762</v>
      </c>
      <c r="G42" s="49">
        <f>SUM(G20:G41)</f>
        <v>40173782</v>
      </c>
      <c r="H42" s="50">
        <f t="shared" si="7"/>
        <v>-25387020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C8585-E56D-4CD9-8942-DC1192AB824D}">
  <sheetPr>
    <tabColor theme="3" tint="-0.499984740745262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256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257</v>
      </c>
      <c r="D3" s="7" t="s">
        <v>258</v>
      </c>
      <c r="E3" s="9" t="s">
        <v>68</v>
      </c>
      <c r="F3" s="71" t="s">
        <v>259</v>
      </c>
      <c r="G3" s="71" t="s">
        <v>260</v>
      </c>
      <c r="H3" s="9" t="s">
        <v>68</v>
      </c>
      <c r="I3" s="55" t="s">
        <v>224</v>
      </c>
      <c r="J3" s="55" t="s">
        <v>225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1582</v>
      </c>
      <c r="D5" s="22">
        <v>5403</v>
      </c>
      <c r="E5" s="86">
        <f>IF(D5,(C5-D5)/D5,0)</f>
        <v>-0.7071997038682214</v>
      </c>
      <c r="F5" s="73">
        <v>1511281</v>
      </c>
      <c r="G5" s="73">
        <v>5715649</v>
      </c>
      <c r="H5" s="87">
        <f>IF(G5,(F5-G5)/G5,0)</f>
        <v>-0.73558890687654188</v>
      </c>
      <c r="I5" s="24">
        <f>IF(C5,F5/C5,0)</f>
        <v>955.29772439949431</v>
      </c>
      <c r="J5" s="24">
        <f>IF(D5,G5/D5,0)</f>
        <v>1057.8658152878031</v>
      </c>
      <c r="K5" s="86">
        <f>IF(J5,(I5-J5)/J5,0)</f>
        <v>-9.6957562486697915E-2</v>
      </c>
    </row>
    <row r="6" spans="1:11" ht="16.5">
      <c r="A6" s="25" t="s">
        <v>9</v>
      </c>
      <c r="B6" s="26" t="s">
        <v>10</v>
      </c>
      <c r="C6" s="22">
        <v>1497</v>
      </c>
      <c r="D6" s="22">
        <v>1937</v>
      </c>
      <c r="E6" s="86">
        <f t="shared" ref="E6:E13" si="0">IF(D6,(C6-D6)/D6,0)</f>
        <v>-0.22715539494062983</v>
      </c>
      <c r="F6" s="73">
        <v>1511856</v>
      </c>
      <c r="G6" s="73">
        <v>1586850</v>
      </c>
      <c r="H6" s="87">
        <f t="shared" ref="H6:H13" si="1">IF(G6,(F6-G6)/G6,0)</f>
        <v>-4.7259665374799129E-2</v>
      </c>
      <c r="I6" s="24">
        <f t="shared" ref="I6:J11" si="2">IF(C6,F6/C6,0)</f>
        <v>1009.9238476953908</v>
      </c>
      <c r="J6" s="24">
        <f t="shared" si="2"/>
        <v>819.23076923076928</v>
      </c>
      <c r="K6" s="86">
        <f t="shared" ref="K6:K11" si="3">IF(J6,(I6-J6)/J6,0)</f>
        <v>0.23277089390047695</v>
      </c>
    </row>
    <row r="7" spans="1:11" ht="16.5">
      <c r="A7" s="20" t="s">
        <v>11</v>
      </c>
      <c r="B7" s="27" t="s">
        <v>12</v>
      </c>
      <c r="C7" s="22">
        <v>82</v>
      </c>
      <c r="D7" s="22">
        <v>2538</v>
      </c>
      <c r="E7" s="86">
        <f t="shared" si="0"/>
        <v>-0.96769109535066977</v>
      </c>
      <c r="F7" s="73">
        <v>38115</v>
      </c>
      <c r="G7" s="73">
        <v>330081</v>
      </c>
      <c r="H7" s="87">
        <f t="shared" si="1"/>
        <v>-0.88452834304307126</v>
      </c>
      <c r="I7" s="24">
        <f t="shared" si="2"/>
        <v>464.8170731707317</v>
      </c>
      <c r="J7" s="24">
        <f t="shared" si="2"/>
        <v>130.05555555555554</v>
      </c>
      <c r="K7" s="86">
        <f t="shared" si="3"/>
        <v>2.5739886019107954</v>
      </c>
    </row>
    <row r="8" spans="1:11" ht="16.5">
      <c r="A8" s="20" t="s">
        <v>13</v>
      </c>
      <c r="B8" s="27" t="s">
        <v>14</v>
      </c>
      <c r="C8" s="22">
        <v>0</v>
      </c>
      <c r="D8" s="22">
        <v>331</v>
      </c>
      <c r="E8" s="86">
        <f t="shared" si="0"/>
        <v>-1</v>
      </c>
      <c r="F8" s="73">
        <v>0</v>
      </c>
      <c r="G8" s="73">
        <v>228863</v>
      </c>
      <c r="H8" s="87">
        <f t="shared" si="1"/>
        <v>-1</v>
      </c>
      <c r="I8" s="24">
        <f t="shared" si="2"/>
        <v>0</v>
      </c>
      <c r="J8" s="24">
        <f t="shared" si="2"/>
        <v>691.42900302114799</v>
      </c>
      <c r="K8" s="86">
        <f t="shared" si="3"/>
        <v>-1</v>
      </c>
    </row>
    <row r="9" spans="1:11" ht="16.5">
      <c r="A9" s="20" t="s">
        <v>15</v>
      </c>
      <c r="B9" s="27" t="s">
        <v>16</v>
      </c>
      <c r="C9" s="22">
        <v>2179</v>
      </c>
      <c r="D9" s="22">
        <v>8652</v>
      </c>
      <c r="E9" s="86">
        <f t="shared" si="0"/>
        <v>-0.74815071659731858</v>
      </c>
      <c r="F9" s="73">
        <v>2847055</v>
      </c>
      <c r="G9" s="73">
        <v>8739381</v>
      </c>
      <c r="H9" s="87">
        <f t="shared" si="1"/>
        <v>-0.67422692751351609</v>
      </c>
      <c r="I9" s="24">
        <f t="shared" si="2"/>
        <v>1306.5878843506196</v>
      </c>
      <c r="J9" s="24">
        <f t="shared" si="2"/>
        <v>1010.0995145631068</v>
      </c>
      <c r="K9" s="86">
        <f t="shared" si="3"/>
        <v>0.29352392067602501</v>
      </c>
    </row>
    <row r="10" spans="1:11" ht="16.5">
      <c r="A10" s="20" t="s">
        <v>17</v>
      </c>
      <c r="B10" s="27" t="s">
        <v>18</v>
      </c>
      <c r="C10" s="22">
        <v>20180</v>
      </c>
      <c r="D10" s="22">
        <v>90427</v>
      </c>
      <c r="E10" s="86">
        <f t="shared" si="0"/>
        <v>-0.77683656430048542</v>
      </c>
      <c r="F10" s="73">
        <v>32934273</v>
      </c>
      <c r="G10" s="73">
        <v>133102859</v>
      </c>
      <c r="H10" s="87">
        <f t="shared" si="1"/>
        <v>-0.75256524730246399</v>
      </c>
      <c r="I10" s="24">
        <f t="shared" si="2"/>
        <v>1632.0254212091179</v>
      </c>
      <c r="J10" s="24">
        <f t="shared" si="2"/>
        <v>1471.9371316089221</v>
      </c>
      <c r="K10" s="86">
        <f t="shared" si="3"/>
        <v>0.1087602766194294</v>
      </c>
    </row>
    <row r="11" spans="1:11" ht="20.25" thickBot="1">
      <c r="A11" s="29" t="s">
        <v>19</v>
      </c>
      <c r="B11" s="67" t="s">
        <v>20</v>
      </c>
      <c r="C11" s="60">
        <f>SUM(C5:C10)</f>
        <v>25520</v>
      </c>
      <c r="D11" s="60">
        <f>SUM(D5:D10)</f>
        <v>109288</v>
      </c>
      <c r="E11" s="88">
        <f t="shared" si="0"/>
        <v>-0.76648854403045164</v>
      </c>
      <c r="F11" s="74">
        <f>SUM(F5:F10)</f>
        <v>38842580</v>
      </c>
      <c r="G11" s="74">
        <f>SUM(G5:G10)</f>
        <v>149703683</v>
      </c>
      <c r="H11" s="88">
        <f t="shared" si="1"/>
        <v>-0.7405369111727198</v>
      </c>
      <c r="I11" s="68">
        <f t="shared" si="2"/>
        <v>1522.0446708463951</v>
      </c>
      <c r="J11" s="69">
        <f t="shared" si="2"/>
        <v>1369.8089726227947</v>
      </c>
      <c r="K11" s="88">
        <f t="shared" si="3"/>
        <v>0.11113644403431837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226</v>
      </c>
      <c r="D13" s="22">
        <v>27</v>
      </c>
      <c r="E13" s="86">
        <f t="shared" si="0"/>
        <v>7.3703703703703702</v>
      </c>
      <c r="F13" s="73">
        <v>73890</v>
      </c>
      <c r="G13" s="73">
        <v>22111</v>
      </c>
      <c r="H13" s="89">
        <f t="shared" si="1"/>
        <v>2.3417755868119938</v>
      </c>
      <c r="I13" s="24">
        <f t="shared" ref="I13:J13" si="4">IF(C13,F13/C13,0)</f>
        <v>326.94690265486724</v>
      </c>
      <c r="J13" s="24">
        <f t="shared" si="4"/>
        <v>818.92592592592598</v>
      </c>
      <c r="K13" s="86">
        <f t="shared" ref="K13" si="5">IF(J13,(I13-J13)/J13,0)</f>
        <v>-0.60076132369945212</v>
      </c>
    </row>
    <row r="14" spans="1:11" ht="20.25" thickBot="1">
      <c r="A14" s="29" t="s">
        <v>23</v>
      </c>
      <c r="B14" s="35" t="s">
        <v>75</v>
      </c>
      <c r="C14" s="30">
        <f>SUM(C11+C13)</f>
        <v>25746</v>
      </c>
      <c r="D14" s="30">
        <f>D11+D13</f>
        <v>109315</v>
      </c>
      <c r="E14" s="88">
        <f>(C14-D14)/D14</f>
        <v>-0.76447879979874678</v>
      </c>
      <c r="F14" s="76">
        <f>SUM(F11+F13)</f>
        <v>38916470</v>
      </c>
      <c r="G14" s="76">
        <f>G11+G13</f>
        <v>149725794</v>
      </c>
      <c r="H14" s="90">
        <f>(F14-G14)/G14</f>
        <v>-0.7400817256644503</v>
      </c>
      <c r="I14" s="31">
        <f>F14/C14</f>
        <v>1511.5540278101453</v>
      </c>
      <c r="J14" s="59">
        <f>G14/D14</f>
        <v>1369.6729085669854</v>
      </c>
      <c r="K14" s="85">
        <f>(I14-J14)/J14</f>
        <v>0.10358759259654368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8.75" customHeight="1">
      <c r="A16" s="101" t="s">
        <v>261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257</v>
      </c>
      <c r="D18" s="7" t="s">
        <v>258</v>
      </c>
      <c r="E18" s="9" t="s">
        <v>68</v>
      </c>
      <c r="F18" s="71" t="s">
        <v>259</v>
      </c>
      <c r="G18" s="71" t="s">
        <v>260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2178</v>
      </c>
      <c r="D20" s="22">
        <v>5126</v>
      </c>
      <c r="E20" s="87">
        <f t="shared" ref="E20:E41" si="6">IF(D20,(C20-D20)/D20,0)</f>
        <v>-0.57510729613733902</v>
      </c>
      <c r="F20" s="73">
        <v>241659</v>
      </c>
      <c r="G20" s="73">
        <v>478750</v>
      </c>
      <c r="H20" s="91">
        <f t="shared" ref="H20:H24" si="7">IF(G20,(F20-G20)/G20,0)</f>
        <v>-0.49522924281984332</v>
      </c>
      <c r="I20" s="4"/>
      <c r="J20" s="4"/>
    </row>
    <row r="21" spans="1:10">
      <c r="A21" s="45" t="s">
        <v>29</v>
      </c>
      <c r="B21" s="21" t="s">
        <v>30</v>
      </c>
      <c r="C21" s="22">
        <v>307</v>
      </c>
      <c r="D21" s="22">
        <v>140</v>
      </c>
      <c r="E21" s="87">
        <f t="shared" si="6"/>
        <v>1.1928571428571428</v>
      </c>
      <c r="F21" s="73">
        <v>46318</v>
      </c>
      <c r="G21" s="73">
        <v>23070</v>
      </c>
      <c r="H21" s="91">
        <f t="shared" si="7"/>
        <v>1.0077156480277416</v>
      </c>
      <c r="I21" s="4"/>
      <c r="J21" s="4"/>
    </row>
    <row r="22" spans="1:10">
      <c r="A22" s="45" t="s">
        <v>31</v>
      </c>
      <c r="B22" s="21" t="s">
        <v>32</v>
      </c>
      <c r="C22" s="22">
        <v>957078</v>
      </c>
      <c r="D22" s="22">
        <v>952124</v>
      </c>
      <c r="E22" s="87">
        <f t="shared" si="6"/>
        <v>5.2031037974045397E-3</v>
      </c>
      <c r="F22" s="73">
        <v>53889889</v>
      </c>
      <c r="G22" s="73">
        <v>53791669</v>
      </c>
      <c r="H22" s="91">
        <f t="shared" si="7"/>
        <v>1.8259333057689658E-3</v>
      </c>
      <c r="I22" s="4"/>
      <c r="J22" s="4"/>
    </row>
    <row r="23" spans="1:10">
      <c r="A23" s="45" t="s">
        <v>33</v>
      </c>
      <c r="B23" s="21" t="s">
        <v>34</v>
      </c>
      <c r="C23" s="22">
        <v>170390</v>
      </c>
      <c r="D23" s="22">
        <v>161515</v>
      </c>
      <c r="E23" s="87">
        <f t="shared" si="6"/>
        <v>5.4948456799678046E-2</v>
      </c>
      <c r="F23" s="73">
        <v>5143796</v>
      </c>
      <c r="G23" s="73">
        <v>4070262</v>
      </c>
      <c r="H23" s="91">
        <f t="shared" si="7"/>
        <v>0.26375058902842125</v>
      </c>
      <c r="I23" s="4"/>
      <c r="J23" s="4"/>
    </row>
    <row r="24" spans="1:10">
      <c r="A24" s="45" t="s">
        <v>35</v>
      </c>
      <c r="B24" s="21" t="s">
        <v>36</v>
      </c>
      <c r="C24" s="22">
        <v>58209</v>
      </c>
      <c r="D24" s="22">
        <v>266556</v>
      </c>
      <c r="E24" s="87">
        <f t="shared" si="6"/>
        <v>-0.78162562463422325</v>
      </c>
      <c r="F24" s="73">
        <v>2075893</v>
      </c>
      <c r="G24" s="73">
        <v>7750198</v>
      </c>
      <c r="H24" s="91">
        <f t="shared" si="7"/>
        <v>-0.73214968185328944</v>
      </c>
      <c r="I24" s="4"/>
      <c r="J24" s="4"/>
    </row>
    <row r="25" spans="1:10">
      <c r="A25" s="45" t="s">
        <v>37</v>
      </c>
      <c r="B25" s="21" t="s">
        <v>38</v>
      </c>
      <c r="C25" s="22">
        <v>54293</v>
      </c>
      <c r="D25" s="22">
        <v>90701</v>
      </c>
      <c r="E25" s="87">
        <f t="shared" si="6"/>
        <v>-0.40140682021146407</v>
      </c>
      <c r="F25" s="73">
        <v>9930203</v>
      </c>
      <c r="G25" s="73">
        <v>14656786</v>
      </c>
      <c r="H25" s="91">
        <f>IF(G25,(F25-G25)/G25,0)</f>
        <v>-0.32248427451966616</v>
      </c>
      <c r="I25" s="4"/>
      <c r="J25" s="4"/>
    </row>
    <row r="26" spans="1:10">
      <c r="A26" s="45" t="s">
        <v>39</v>
      </c>
      <c r="B26" s="21" t="s">
        <v>40</v>
      </c>
      <c r="C26" s="22">
        <v>53478</v>
      </c>
      <c r="D26" s="22">
        <v>47084</v>
      </c>
      <c r="E26" s="87">
        <f t="shared" si="6"/>
        <v>0.13579984708181123</v>
      </c>
      <c r="F26" s="73">
        <v>6970513</v>
      </c>
      <c r="G26" s="73">
        <v>8863418</v>
      </c>
      <c r="H26" s="91">
        <f t="shared" ref="H26:H41" si="8">IF(G26,(F26-G26)/G26,0)</f>
        <v>-0.21356377415574895</v>
      </c>
      <c r="I26" s="4"/>
      <c r="J26" s="4"/>
    </row>
    <row r="27" spans="1:10">
      <c r="A27" s="45">
        <v>87149320103</v>
      </c>
      <c r="B27" s="21" t="s">
        <v>89</v>
      </c>
      <c r="C27" s="22">
        <v>165</v>
      </c>
      <c r="D27" s="22">
        <v>917</v>
      </c>
      <c r="E27" s="87">
        <f>IF(D27,(C27-D27)/D27,0)</f>
        <v>-0.82006543075245364</v>
      </c>
      <c r="F27" s="73">
        <v>5901</v>
      </c>
      <c r="G27" s="73">
        <v>30165</v>
      </c>
      <c r="H27" s="91">
        <f t="shared" si="8"/>
        <v>-0.80437593237195426</v>
      </c>
      <c r="I27" s="4"/>
      <c r="J27" s="4"/>
    </row>
    <row r="28" spans="1:10">
      <c r="A28" s="45" t="s">
        <v>41</v>
      </c>
      <c r="B28" s="21" t="s">
        <v>42</v>
      </c>
      <c r="C28" s="22">
        <v>13</v>
      </c>
      <c r="D28" s="22">
        <v>308</v>
      </c>
      <c r="E28" s="87">
        <f t="shared" si="6"/>
        <v>-0.95779220779220775</v>
      </c>
      <c r="F28" s="73">
        <v>1974</v>
      </c>
      <c r="G28" s="73">
        <v>16888</v>
      </c>
      <c r="H28" s="91">
        <f t="shared" si="8"/>
        <v>-0.88311226906679297</v>
      </c>
      <c r="I28" s="4"/>
      <c r="J28" s="4"/>
    </row>
    <row r="29" spans="1:10">
      <c r="A29" s="45" t="s">
        <v>43</v>
      </c>
      <c r="B29" s="21" t="s">
        <v>44</v>
      </c>
      <c r="C29" s="22">
        <v>534901</v>
      </c>
      <c r="D29" s="22">
        <v>872779</v>
      </c>
      <c r="E29" s="87">
        <f t="shared" si="6"/>
        <v>-0.38712892954573841</v>
      </c>
      <c r="F29" s="73">
        <v>20983193</v>
      </c>
      <c r="G29" s="73">
        <v>32543241</v>
      </c>
      <c r="H29" s="91">
        <f t="shared" si="8"/>
        <v>-0.35522116558704159</v>
      </c>
      <c r="I29" s="4"/>
      <c r="J29" s="4"/>
    </row>
    <row r="30" spans="1:10">
      <c r="A30" s="45" t="s">
        <v>45</v>
      </c>
      <c r="B30" s="21" t="s">
        <v>46</v>
      </c>
      <c r="C30" s="22">
        <v>20130</v>
      </c>
      <c r="D30" s="22">
        <v>55248</v>
      </c>
      <c r="E30" s="87">
        <f t="shared" si="6"/>
        <v>-0.63564291920069504</v>
      </c>
      <c r="F30" s="73">
        <v>1373501</v>
      </c>
      <c r="G30" s="73">
        <v>2358202</v>
      </c>
      <c r="H30" s="91">
        <f t="shared" si="8"/>
        <v>-0.41756431382892562</v>
      </c>
      <c r="I30" s="4"/>
      <c r="J30" s="4"/>
    </row>
    <row r="31" spans="1:10">
      <c r="A31" s="45" t="s">
        <v>47</v>
      </c>
      <c r="B31" s="21" t="s">
        <v>48</v>
      </c>
      <c r="C31" s="22">
        <v>210496</v>
      </c>
      <c r="D31" s="22">
        <v>173739</v>
      </c>
      <c r="E31" s="87">
        <f t="shared" si="6"/>
        <v>0.21156447314650137</v>
      </c>
      <c r="F31" s="73">
        <v>2397317</v>
      </c>
      <c r="G31" s="73">
        <v>2974718</v>
      </c>
      <c r="H31" s="91">
        <f t="shared" si="8"/>
        <v>-0.1941027687330362</v>
      </c>
      <c r="I31" s="4"/>
      <c r="J31" s="4"/>
    </row>
    <row r="32" spans="1:10">
      <c r="A32" s="45" t="s">
        <v>49</v>
      </c>
      <c r="B32" s="21" t="s">
        <v>50</v>
      </c>
      <c r="C32" s="22">
        <v>109821</v>
      </c>
      <c r="D32" s="22">
        <v>168569</v>
      </c>
      <c r="E32" s="87">
        <f t="shared" si="6"/>
        <v>-0.34851010565406448</v>
      </c>
      <c r="F32" s="73">
        <v>6538755</v>
      </c>
      <c r="G32" s="73">
        <v>10245334</v>
      </c>
      <c r="H32" s="91">
        <f t="shared" si="8"/>
        <v>-0.36178215371016698</v>
      </c>
      <c r="I32" s="4"/>
      <c r="J32" s="4"/>
    </row>
    <row r="33" spans="1:10">
      <c r="A33" s="45" t="s">
        <v>51</v>
      </c>
      <c r="B33" s="21" t="s">
        <v>52</v>
      </c>
      <c r="C33" s="22">
        <v>46081</v>
      </c>
      <c r="D33" s="22">
        <v>42107</v>
      </c>
      <c r="E33" s="87">
        <f t="shared" si="6"/>
        <v>9.4378606882466104E-2</v>
      </c>
      <c r="F33" s="73">
        <v>1513738</v>
      </c>
      <c r="G33" s="73">
        <v>1438326</v>
      </c>
      <c r="H33" s="91">
        <f t="shared" si="8"/>
        <v>5.2430394778374308E-2</v>
      </c>
      <c r="I33" s="4"/>
      <c r="J33" s="4"/>
    </row>
    <row r="34" spans="1:10">
      <c r="A34" s="45" t="s">
        <v>53</v>
      </c>
      <c r="B34" s="21" t="s">
        <v>54</v>
      </c>
      <c r="C34" s="22">
        <v>146384</v>
      </c>
      <c r="D34" s="22">
        <v>140532</v>
      </c>
      <c r="E34" s="87">
        <f t="shared" si="6"/>
        <v>4.1641761307033273E-2</v>
      </c>
      <c r="F34" s="73">
        <v>12459168</v>
      </c>
      <c r="G34" s="73">
        <v>14999046</v>
      </c>
      <c r="H34" s="91">
        <f t="shared" si="8"/>
        <v>-0.16933596976767723</v>
      </c>
      <c r="I34" s="4"/>
      <c r="J34" s="4"/>
    </row>
    <row r="35" spans="1:10">
      <c r="A35" s="45">
        <v>87149320906</v>
      </c>
      <c r="B35" s="21" t="s">
        <v>88</v>
      </c>
      <c r="C35" s="22">
        <v>321539</v>
      </c>
      <c r="D35" s="22">
        <v>258818</v>
      </c>
      <c r="E35" s="87">
        <f t="shared" si="6"/>
        <v>0.24233631354851673</v>
      </c>
      <c r="F35" s="73">
        <v>9298493</v>
      </c>
      <c r="G35" s="73">
        <v>7466609</v>
      </c>
      <c r="H35" s="91">
        <f t="shared" si="8"/>
        <v>0.24534350198329657</v>
      </c>
      <c r="I35" s="4"/>
      <c r="J35" s="4"/>
    </row>
    <row r="36" spans="1:10">
      <c r="A36" s="45" t="s">
        <v>55</v>
      </c>
      <c r="B36" s="21" t="s">
        <v>56</v>
      </c>
      <c r="C36" s="22">
        <v>27112</v>
      </c>
      <c r="D36" s="22">
        <v>12574</v>
      </c>
      <c r="E36" s="87">
        <f t="shared" si="6"/>
        <v>1.1561953236837919</v>
      </c>
      <c r="F36" s="73">
        <v>310308</v>
      </c>
      <c r="G36" s="73">
        <v>330409</v>
      </c>
      <c r="H36" s="91">
        <f t="shared" si="8"/>
        <v>-6.0836720549379705E-2</v>
      </c>
      <c r="I36" s="4"/>
      <c r="J36" s="4"/>
    </row>
    <row r="37" spans="1:10">
      <c r="A37" s="45" t="s">
        <v>57</v>
      </c>
      <c r="B37" s="21" t="s">
        <v>58</v>
      </c>
      <c r="C37" s="28">
        <v>34605</v>
      </c>
      <c r="D37" s="22">
        <v>43054</v>
      </c>
      <c r="E37" s="87">
        <f t="shared" si="6"/>
        <v>-0.19624192874065127</v>
      </c>
      <c r="F37" s="73">
        <v>1041652</v>
      </c>
      <c r="G37" s="73">
        <v>1659186</v>
      </c>
      <c r="H37" s="91">
        <f t="shared" si="8"/>
        <v>-0.37219094182327961</v>
      </c>
      <c r="I37" s="4"/>
      <c r="J37" s="4"/>
    </row>
    <row r="38" spans="1:10">
      <c r="A38" s="45" t="s">
        <v>59</v>
      </c>
      <c r="B38" s="21" t="s">
        <v>60</v>
      </c>
      <c r="C38" s="22">
        <v>71764</v>
      </c>
      <c r="D38" s="22">
        <v>47499</v>
      </c>
      <c r="E38" s="87">
        <f t="shared" si="6"/>
        <v>0.5108528600602118</v>
      </c>
      <c r="F38" s="73">
        <v>2749547</v>
      </c>
      <c r="G38" s="73">
        <v>1520076</v>
      </c>
      <c r="H38" s="91">
        <f t="shared" si="8"/>
        <v>0.80882205889705516</v>
      </c>
      <c r="I38" s="4"/>
      <c r="J38" s="4"/>
    </row>
    <row r="39" spans="1:10">
      <c r="A39" s="45" t="s">
        <v>61</v>
      </c>
      <c r="B39" s="21" t="s">
        <v>62</v>
      </c>
      <c r="C39" s="22">
        <v>57758</v>
      </c>
      <c r="D39" s="22">
        <v>115389</v>
      </c>
      <c r="E39" s="87">
        <f t="shared" si="6"/>
        <v>-0.49944968757853869</v>
      </c>
      <c r="F39" s="73">
        <v>2183359</v>
      </c>
      <c r="G39" s="73">
        <v>4898874</v>
      </c>
      <c r="H39" s="91">
        <f t="shared" si="8"/>
        <v>-0.55431411381472562</v>
      </c>
      <c r="I39" s="4"/>
      <c r="J39" s="4"/>
    </row>
    <row r="40" spans="1:10">
      <c r="A40" s="45" t="s">
        <v>63</v>
      </c>
      <c r="B40" s="21" t="s">
        <v>64</v>
      </c>
      <c r="C40" s="22">
        <v>543962</v>
      </c>
      <c r="D40" s="22">
        <v>619099</v>
      </c>
      <c r="E40" s="87">
        <f t="shared" si="6"/>
        <v>-0.12136508054446865</v>
      </c>
      <c r="F40" s="73">
        <v>9550792</v>
      </c>
      <c r="G40" s="73">
        <v>12283174</v>
      </c>
      <c r="H40" s="91">
        <f t="shared" si="8"/>
        <v>-0.22244918129467189</v>
      </c>
      <c r="I40" s="4"/>
      <c r="J40" s="4"/>
    </row>
    <row r="41" spans="1:10">
      <c r="A41" s="45" t="s">
        <v>65</v>
      </c>
      <c r="B41" s="21" t="s">
        <v>66</v>
      </c>
      <c r="C41" s="22">
        <v>9992</v>
      </c>
      <c r="D41" s="22">
        <v>19156</v>
      </c>
      <c r="E41" s="87">
        <f t="shared" si="6"/>
        <v>-0.4783879724368344</v>
      </c>
      <c r="F41" s="73">
        <v>113369</v>
      </c>
      <c r="G41" s="73">
        <v>167954</v>
      </c>
      <c r="H41" s="91">
        <f t="shared" si="8"/>
        <v>-0.32499970229943914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3430656</v>
      </c>
      <c r="D42" s="60">
        <f>SUM(D20:D41)</f>
        <v>4093034</v>
      </c>
      <c r="E42" s="88">
        <f t="shared" ref="E42" si="9">(C42-D42)/D42</f>
        <v>-0.16183056383113359</v>
      </c>
      <c r="F42" s="74">
        <f>SUM(F20:F41)</f>
        <v>148819338</v>
      </c>
      <c r="G42" s="74">
        <f>SUM(G20:G41)</f>
        <v>182566355</v>
      </c>
      <c r="H42" s="88">
        <f t="shared" ref="H42" si="10">(F42-G42)/G42</f>
        <v>-0.18484795295387257</v>
      </c>
    </row>
    <row r="43" spans="1:10" ht="7.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455" priority="7" operator="greaterThanOrEqual">
      <formula>0</formula>
    </cfRule>
    <cfRule type="cellIs" dxfId="454" priority="8" operator="lessThan">
      <formula>0</formula>
    </cfRule>
  </conditionalFormatting>
  <conditionalFormatting sqref="E13">
    <cfRule type="cellIs" dxfId="453" priority="5" operator="greaterThanOrEqual">
      <formula>0</formula>
    </cfRule>
    <cfRule type="cellIs" dxfId="452" priority="6" operator="lessThan">
      <formula>0</formula>
    </cfRule>
  </conditionalFormatting>
  <conditionalFormatting sqref="E20:E41">
    <cfRule type="cellIs" dxfId="451" priority="11" operator="greaterThanOrEqual">
      <formula>0</formula>
    </cfRule>
    <cfRule type="cellIs" dxfId="450" priority="12" operator="lessThan">
      <formula>0</formula>
    </cfRule>
  </conditionalFormatting>
  <conditionalFormatting sqref="H5:H10">
    <cfRule type="cellIs" dxfId="449" priority="9" operator="greaterThanOrEqual">
      <formula>0</formula>
    </cfRule>
    <cfRule type="cellIs" dxfId="448" priority="10" operator="lessThan">
      <formula>0</formula>
    </cfRule>
  </conditionalFormatting>
  <conditionalFormatting sqref="H13">
    <cfRule type="cellIs" dxfId="447" priority="13" operator="greaterThanOrEqual">
      <formula>0</formula>
    </cfRule>
    <cfRule type="cellIs" dxfId="446" priority="14" operator="lessThan">
      <formula>0</formula>
    </cfRule>
  </conditionalFormatting>
  <conditionalFormatting sqref="K5:K10">
    <cfRule type="cellIs" dxfId="445" priority="3" operator="greaterThanOrEqual">
      <formula>0</formula>
    </cfRule>
    <cfRule type="cellIs" dxfId="444" priority="4" operator="lessThan">
      <formula>0</formula>
    </cfRule>
  </conditionalFormatting>
  <conditionalFormatting sqref="K13">
    <cfRule type="cellIs" dxfId="443" priority="1" operator="greaterThanOrEqual">
      <formula>0</formula>
    </cfRule>
    <cfRule type="cellIs" dxfId="442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5C7A-7C02-4A97-9F4F-13A9F481A43B}">
  <sheetPr>
    <tabColor theme="7" tint="0.79998168889431442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163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164</v>
      </c>
      <c r="D3" s="7" t="s">
        <v>165</v>
      </c>
      <c r="E3" s="9" t="s">
        <v>68</v>
      </c>
      <c r="F3" s="71" t="s">
        <v>166</v>
      </c>
      <c r="G3" s="71" t="s">
        <v>167</v>
      </c>
      <c r="H3" s="9" t="s">
        <v>68</v>
      </c>
      <c r="I3" s="55" t="s">
        <v>86</v>
      </c>
      <c r="J3" s="55" t="s">
        <v>87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769</v>
      </c>
      <c r="D5" s="22">
        <v>2154</v>
      </c>
      <c r="E5" s="86">
        <f>IF(D5,(C5-D5)/D5,0)</f>
        <v>-0.64298978644382543</v>
      </c>
      <c r="F5" s="73">
        <v>550092</v>
      </c>
      <c r="G5" s="73">
        <v>1908925</v>
      </c>
      <c r="H5" s="87">
        <f>IF(G5,(F5-G5)/G5,0)</f>
        <v>-0.71183152821614259</v>
      </c>
      <c r="I5" s="24">
        <f>IF(C5,F5/C5,0)</f>
        <v>715.33420026007798</v>
      </c>
      <c r="J5" s="24">
        <f>IF(D5,G5/D5,0)</f>
        <v>886.22330547818012</v>
      </c>
      <c r="K5" s="86">
        <f>IF(J5,(I5-J5)/J5,0)</f>
        <v>-0.19282849385900022</v>
      </c>
    </row>
    <row r="6" spans="1:11" ht="16.5">
      <c r="A6" s="25" t="s">
        <v>9</v>
      </c>
      <c r="B6" s="26" t="s">
        <v>10</v>
      </c>
      <c r="C6" s="22">
        <v>377</v>
      </c>
      <c r="D6" s="22">
        <v>644</v>
      </c>
      <c r="E6" s="86">
        <f t="shared" ref="E6:E13" si="0">IF(D6,(C6-D6)/D6,0)</f>
        <v>-0.41459627329192544</v>
      </c>
      <c r="F6" s="73">
        <v>408238</v>
      </c>
      <c r="G6" s="73">
        <v>479341</v>
      </c>
      <c r="H6" s="87">
        <f t="shared" ref="H6:H13" si="1">IF(G6,(F6-G6)/G6,0)</f>
        <v>-0.14833490145846068</v>
      </c>
      <c r="I6" s="24">
        <f t="shared" ref="I6:J11" si="2">IF(C6,F6/C6,0)</f>
        <v>1082.8594164456233</v>
      </c>
      <c r="J6" s="24">
        <f t="shared" si="2"/>
        <v>744.31832298136646</v>
      </c>
      <c r="K6" s="86">
        <f t="shared" ref="K6:K11" si="3">IF(J6,(I6-J6)/J6,0)</f>
        <v>0.4548337492327621</v>
      </c>
    </row>
    <row r="7" spans="1:11" ht="16.5">
      <c r="A7" s="20" t="s">
        <v>11</v>
      </c>
      <c r="B7" s="27" t="s">
        <v>12</v>
      </c>
      <c r="C7" s="22">
        <v>5</v>
      </c>
      <c r="D7" s="22">
        <v>2382</v>
      </c>
      <c r="E7" s="86">
        <f t="shared" si="0"/>
        <v>-0.99790092359361882</v>
      </c>
      <c r="F7" s="73">
        <v>1190</v>
      </c>
      <c r="G7" s="73">
        <v>294152</v>
      </c>
      <c r="H7" s="87">
        <f t="shared" si="1"/>
        <v>-0.99595447251760993</v>
      </c>
      <c r="I7" s="24">
        <f t="shared" si="2"/>
        <v>238</v>
      </c>
      <c r="J7" s="24">
        <f t="shared" si="2"/>
        <v>123.48950461796809</v>
      </c>
      <c r="K7" s="86">
        <f t="shared" si="3"/>
        <v>0.92728929261062309</v>
      </c>
    </row>
    <row r="8" spans="1:11" ht="16.5">
      <c r="A8" s="20" t="s">
        <v>13</v>
      </c>
      <c r="B8" s="27" t="s">
        <v>14</v>
      </c>
      <c r="C8" s="22">
        <v>0</v>
      </c>
      <c r="D8" s="22">
        <v>179</v>
      </c>
      <c r="E8" s="86">
        <f t="shared" si="0"/>
        <v>-1</v>
      </c>
      <c r="F8" s="73">
        <v>0</v>
      </c>
      <c r="G8" s="73">
        <v>195919</v>
      </c>
      <c r="H8" s="87">
        <f t="shared" si="1"/>
        <v>-1</v>
      </c>
      <c r="I8" s="24">
        <f t="shared" si="2"/>
        <v>0</v>
      </c>
      <c r="J8" s="24">
        <f t="shared" si="2"/>
        <v>1094.5195530726257</v>
      </c>
      <c r="K8" s="86">
        <f t="shared" si="3"/>
        <v>-1</v>
      </c>
    </row>
    <row r="9" spans="1:11" ht="16.5">
      <c r="A9" s="20" t="s">
        <v>15</v>
      </c>
      <c r="B9" s="27" t="s">
        <v>16</v>
      </c>
      <c r="C9" s="22">
        <v>1003</v>
      </c>
      <c r="D9" s="22">
        <v>6085</v>
      </c>
      <c r="E9" s="86">
        <f t="shared" si="0"/>
        <v>-0.83516844700082171</v>
      </c>
      <c r="F9" s="73">
        <v>1414772</v>
      </c>
      <c r="G9" s="73">
        <v>4997753</v>
      </c>
      <c r="H9" s="87">
        <f t="shared" si="1"/>
        <v>-0.71691838312137479</v>
      </c>
      <c r="I9" s="24">
        <f t="shared" si="2"/>
        <v>1410.5403788634098</v>
      </c>
      <c r="J9" s="24">
        <f t="shared" si="2"/>
        <v>821.32341824157766</v>
      </c>
      <c r="K9" s="86">
        <f t="shared" si="3"/>
        <v>0.71739944038527892</v>
      </c>
    </row>
    <row r="10" spans="1:11" ht="16.5">
      <c r="A10" s="20" t="s">
        <v>17</v>
      </c>
      <c r="B10" s="27" t="s">
        <v>18</v>
      </c>
      <c r="C10" s="22">
        <v>14576</v>
      </c>
      <c r="D10" s="22">
        <v>43472</v>
      </c>
      <c r="E10" s="86">
        <f t="shared" si="0"/>
        <v>-0.66470371733529632</v>
      </c>
      <c r="F10" s="73">
        <v>23666531</v>
      </c>
      <c r="G10" s="73">
        <v>66819605</v>
      </c>
      <c r="H10" s="87">
        <f t="shared" si="1"/>
        <v>-0.64581456295648565</v>
      </c>
      <c r="I10" s="24">
        <f t="shared" si="2"/>
        <v>1623.6643111964875</v>
      </c>
      <c r="J10" s="24">
        <f t="shared" si="2"/>
        <v>1537.0722534044903</v>
      </c>
      <c r="K10" s="86">
        <f t="shared" si="3"/>
        <v>5.633571069948258E-2</v>
      </c>
    </row>
    <row r="11" spans="1:11" ht="20.25" thickBot="1">
      <c r="A11" s="29" t="s">
        <v>19</v>
      </c>
      <c r="B11" s="67" t="s">
        <v>20</v>
      </c>
      <c r="C11" s="60">
        <f>SUM(C5:C10)</f>
        <v>16730</v>
      </c>
      <c r="D11" s="60">
        <f>SUM(D5:D10)</f>
        <v>54916</v>
      </c>
      <c r="E11" s="88">
        <f t="shared" si="0"/>
        <v>-0.69535290261490279</v>
      </c>
      <c r="F11" s="74">
        <f>SUM(F5:F10)</f>
        <v>26040823</v>
      </c>
      <c r="G11" s="74">
        <f>SUM(G5:G10)</f>
        <v>74695695</v>
      </c>
      <c r="H11" s="88">
        <f t="shared" si="1"/>
        <v>-0.65137451361822118</v>
      </c>
      <c r="I11" s="68">
        <f t="shared" si="2"/>
        <v>1556.5345487148834</v>
      </c>
      <c r="J11" s="69">
        <f t="shared" si="2"/>
        <v>1360.180912666618</v>
      </c>
      <c r="K11" s="88">
        <f t="shared" si="3"/>
        <v>0.14435847042090633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137</v>
      </c>
      <c r="D13" s="22">
        <v>25</v>
      </c>
      <c r="E13" s="86">
        <f t="shared" si="0"/>
        <v>4.4800000000000004</v>
      </c>
      <c r="F13" s="73">
        <v>47762</v>
      </c>
      <c r="G13" s="73">
        <v>18326</v>
      </c>
      <c r="H13" s="89">
        <f t="shared" si="1"/>
        <v>1.6062424969987996</v>
      </c>
      <c r="I13" s="24">
        <f t="shared" ref="I13:J13" si="4">IF(C13,F13/C13,0)</f>
        <v>348.62773722627736</v>
      </c>
      <c r="J13" s="24">
        <f t="shared" si="4"/>
        <v>733.04</v>
      </c>
      <c r="K13" s="86">
        <f t="shared" ref="K13" si="5">IF(J13,(I13-J13)/J13,0)</f>
        <v>-0.52440830346737233</v>
      </c>
    </row>
    <row r="14" spans="1:11" ht="20.25" thickBot="1">
      <c r="A14" s="29" t="s">
        <v>23</v>
      </c>
      <c r="B14" s="35" t="s">
        <v>75</v>
      </c>
      <c r="C14" s="30">
        <f>SUM(C11+C13)</f>
        <v>16867</v>
      </c>
      <c r="D14" s="30">
        <f>D11+D13</f>
        <v>54941</v>
      </c>
      <c r="E14" s="88">
        <f>(C14-D14)/D14</f>
        <v>-0.69299794324821173</v>
      </c>
      <c r="F14" s="76">
        <f>SUM(F11+F13)</f>
        <v>26088585</v>
      </c>
      <c r="G14" s="76">
        <f>G11+G13</f>
        <v>74714021</v>
      </c>
      <c r="H14" s="90">
        <f>(F14-G14)/G14</f>
        <v>-0.650820760938566</v>
      </c>
      <c r="I14" s="31">
        <f>F14/C14</f>
        <v>1546.7234837256181</v>
      </c>
      <c r="J14" s="59">
        <f>G14/D14</f>
        <v>1359.8955424910359</v>
      </c>
      <c r="K14" s="85">
        <f>(I14-J14)/J14</f>
        <v>0.13738403825661016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8.75" customHeight="1">
      <c r="A16" s="101" t="s">
        <v>168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164</v>
      </c>
      <c r="D18" s="7" t="s">
        <v>165</v>
      </c>
      <c r="E18" s="9" t="s">
        <v>68</v>
      </c>
      <c r="F18" s="71" t="s">
        <v>166</v>
      </c>
      <c r="G18" s="71" t="s">
        <v>167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1373</v>
      </c>
      <c r="D20" s="22">
        <v>2448</v>
      </c>
      <c r="E20" s="87">
        <f t="shared" ref="E20:E41" si="6">IF(D20,(C20-D20)/D20,0)</f>
        <v>-0.43913398692810457</v>
      </c>
      <c r="F20" s="73">
        <v>175125</v>
      </c>
      <c r="G20" s="73">
        <v>227056</v>
      </c>
      <c r="H20" s="91">
        <f t="shared" ref="H20:H24" si="7">IF(G20,(F20-G20)/G20,0)</f>
        <v>-0.22871450214924952</v>
      </c>
      <c r="I20" s="4"/>
      <c r="J20" s="4"/>
    </row>
    <row r="21" spans="1:10">
      <c r="A21" s="45" t="s">
        <v>29</v>
      </c>
      <c r="B21" s="21" t="s">
        <v>30</v>
      </c>
      <c r="C21" s="22">
        <v>17</v>
      </c>
      <c r="D21" s="22">
        <v>8</v>
      </c>
      <c r="E21" s="87">
        <f t="shared" si="6"/>
        <v>1.125</v>
      </c>
      <c r="F21" s="73">
        <v>1611</v>
      </c>
      <c r="G21" s="73">
        <v>1703</v>
      </c>
      <c r="H21" s="91">
        <f t="shared" si="7"/>
        <v>-5.4022313564298298E-2</v>
      </c>
      <c r="I21" s="4"/>
      <c r="J21" s="4"/>
    </row>
    <row r="22" spans="1:10">
      <c r="A22" s="45" t="s">
        <v>31</v>
      </c>
      <c r="B22" s="21" t="s">
        <v>32</v>
      </c>
      <c r="C22" s="22">
        <v>481341</v>
      </c>
      <c r="D22" s="22">
        <v>433560</v>
      </c>
      <c r="E22" s="87">
        <f t="shared" si="6"/>
        <v>0.11020619983393302</v>
      </c>
      <c r="F22" s="73">
        <v>30168089</v>
      </c>
      <c r="G22" s="73">
        <v>27618045</v>
      </c>
      <c r="H22" s="91">
        <f t="shared" si="7"/>
        <v>9.2332531140419241E-2</v>
      </c>
      <c r="I22" s="4"/>
      <c r="J22" s="4"/>
    </row>
    <row r="23" spans="1:10">
      <c r="A23" s="45" t="s">
        <v>33</v>
      </c>
      <c r="B23" s="21" t="s">
        <v>34</v>
      </c>
      <c r="C23" s="22">
        <v>73495</v>
      </c>
      <c r="D23" s="22">
        <v>72380</v>
      </c>
      <c r="E23" s="87">
        <f t="shared" si="6"/>
        <v>1.5404807957999447E-2</v>
      </c>
      <c r="F23" s="73">
        <v>2926217</v>
      </c>
      <c r="G23" s="73">
        <v>1801400</v>
      </c>
      <c r="H23" s="91">
        <f t="shared" si="7"/>
        <v>0.62441267902742315</v>
      </c>
      <c r="I23" s="4"/>
      <c r="J23" s="4"/>
    </row>
    <row r="24" spans="1:10">
      <c r="A24" s="45" t="s">
        <v>35</v>
      </c>
      <c r="B24" s="21" t="s">
        <v>36</v>
      </c>
      <c r="C24" s="22">
        <v>26001</v>
      </c>
      <c r="D24" s="22">
        <v>104828</v>
      </c>
      <c r="E24" s="87">
        <f t="shared" si="6"/>
        <v>-0.75196512382187963</v>
      </c>
      <c r="F24" s="73">
        <v>1001972</v>
      </c>
      <c r="G24" s="73">
        <v>2938772</v>
      </c>
      <c r="H24" s="91">
        <f t="shared" si="7"/>
        <v>-0.65905078719955135</v>
      </c>
      <c r="I24" s="4"/>
      <c r="J24" s="4"/>
    </row>
    <row r="25" spans="1:10">
      <c r="A25" s="45" t="s">
        <v>37</v>
      </c>
      <c r="B25" s="21" t="s">
        <v>38</v>
      </c>
      <c r="C25" s="22">
        <v>24963</v>
      </c>
      <c r="D25" s="22">
        <v>37782</v>
      </c>
      <c r="E25" s="87">
        <f t="shared" si="6"/>
        <v>-0.33928855010322378</v>
      </c>
      <c r="F25" s="73">
        <v>5933223</v>
      </c>
      <c r="G25" s="73">
        <v>4614834</v>
      </c>
      <c r="H25" s="91">
        <f>IF(G25,(F25-G25)/G25,0)</f>
        <v>0.28568503222434438</v>
      </c>
      <c r="I25" s="4"/>
      <c r="J25" s="4"/>
    </row>
    <row r="26" spans="1:10">
      <c r="A26" s="45" t="s">
        <v>39</v>
      </c>
      <c r="B26" s="21" t="s">
        <v>40</v>
      </c>
      <c r="C26" s="22">
        <v>30527</v>
      </c>
      <c r="D26" s="22">
        <v>21854</v>
      </c>
      <c r="E26" s="87">
        <f t="shared" si="6"/>
        <v>0.39686098654708518</v>
      </c>
      <c r="F26" s="73">
        <v>3688306</v>
      </c>
      <c r="G26" s="73">
        <v>4538571</v>
      </c>
      <c r="H26" s="91">
        <f t="shared" ref="H26:H41" si="8">IF(G26,(F26-G26)/G26,0)</f>
        <v>-0.18734200698854331</v>
      </c>
      <c r="I26" s="4"/>
      <c r="J26" s="4"/>
    </row>
    <row r="27" spans="1:10">
      <c r="A27" s="45">
        <v>87149320103</v>
      </c>
      <c r="B27" s="21" t="s">
        <v>89</v>
      </c>
      <c r="C27" s="22">
        <v>127</v>
      </c>
      <c r="D27" s="22">
        <v>615</v>
      </c>
      <c r="E27" s="87">
        <f>IF(D27,(C27-D27)/D27,0)</f>
        <v>-0.79349593495934956</v>
      </c>
      <c r="F27" s="73">
        <v>1855</v>
      </c>
      <c r="G27" s="73">
        <v>12503</v>
      </c>
      <c r="H27" s="91">
        <f t="shared" si="8"/>
        <v>-0.85163560745421096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72</v>
      </c>
      <c r="E28" s="87">
        <f t="shared" si="6"/>
        <v>-1</v>
      </c>
      <c r="F28" s="73">
        <v>0</v>
      </c>
      <c r="G28" s="73">
        <v>11926</v>
      </c>
      <c r="H28" s="91">
        <f t="shared" si="8"/>
        <v>-1</v>
      </c>
      <c r="I28" s="4"/>
      <c r="J28" s="4"/>
    </row>
    <row r="29" spans="1:10">
      <c r="A29" s="45" t="s">
        <v>43</v>
      </c>
      <c r="B29" s="21" t="s">
        <v>44</v>
      </c>
      <c r="C29" s="22">
        <v>284308</v>
      </c>
      <c r="D29" s="22">
        <v>453136</v>
      </c>
      <c r="E29" s="87">
        <f t="shared" si="6"/>
        <v>-0.37257688640937819</v>
      </c>
      <c r="F29" s="73">
        <v>10289772</v>
      </c>
      <c r="G29" s="73">
        <v>15472960</v>
      </c>
      <c r="H29" s="91">
        <f t="shared" si="8"/>
        <v>-0.33498361011726263</v>
      </c>
      <c r="I29" s="4"/>
      <c r="J29" s="4"/>
    </row>
    <row r="30" spans="1:10">
      <c r="A30" s="45" t="s">
        <v>45</v>
      </c>
      <c r="B30" s="21" t="s">
        <v>46</v>
      </c>
      <c r="C30" s="22">
        <v>12239</v>
      </c>
      <c r="D30" s="22">
        <v>22467</v>
      </c>
      <c r="E30" s="87">
        <f t="shared" si="6"/>
        <v>-0.45524547113544311</v>
      </c>
      <c r="F30" s="73">
        <v>824403</v>
      </c>
      <c r="G30" s="73">
        <v>964070</v>
      </c>
      <c r="H30" s="91">
        <f t="shared" si="8"/>
        <v>-0.14487226031304781</v>
      </c>
      <c r="I30" s="4"/>
      <c r="J30" s="4"/>
    </row>
    <row r="31" spans="1:10">
      <c r="A31" s="45" t="s">
        <v>47</v>
      </c>
      <c r="B31" s="21" t="s">
        <v>48</v>
      </c>
      <c r="C31" s="22">
        <v>105310</v>
      </c>
      <c r="D31" s="22">
        <v>74436</v>
      </c>
      <c r="E31" s="87">
        <f t="shared" si="6"/>
        <v>0.41477242194637004</v>
      </c>
      <c r="F31" s="73">
        <v>1141201</v>
      </c>
      <c r="G31" s="73">
        <v>1396029</v>
      </c>
      <c r="H31" s="91">
        <f t="shared" si="8"/>
        <v>-0.18253775530451016</v>
      </c>
      <c r="I31" s="4"/>
      <c r="J31" s="4"/>
    </row>
    <row r="32" spans="1:10">
      <c r="A32" s="45" t="s">
        <v>49</v>
      </c>
      <c r="B32" s="21" t="s">
        <v>50</v>
      </c>
      <c r="C32" s="22">
        <v>67169</v>
      </c>
      <c r="D32" s="22">
        <v>83494</v>
      </c>
      <c r="E32" s="87">
        <f t="shared" si="6"/>
        <v>-0.19552303159508469</v>
      </c>
      <c r="F32" s="73">
        <v>3615297</v>
      </c>
      <c r="G32" s="73">
        <v>4166097</v>
      </c>
      <c r="H32" s="91">
        <f t="shared" si="8"/>
        <v>-0.13221007576155813</v>
      </c>
      <c r="I32" s="4"/>
      <c r="J32" s="4"/>
    </row>
    <row r="33" spans="1:10">
      <c r="A33" s="45" t="s">
        <v>51</v>
      </c>
      <c r="B33" s="21" t="s">
        <v>52</v>
      </c>
      <c r="C33" s="22">
        <v>28336</v>
      </c>
      <c r="D33" s="22">
        <v>13319</v>
      </c>
      <c r="E33" s="87">
        <f t="shared" si="6"/>
        <v>1.1274870485772206</v>
      </c>
      <c r="F33" s="73">
        <v>882030</v>
      </c>
      <c r="G33" s="73">
        <v>485418</v>
      </c>
      <c r="H33" s="91">
        <f t="shared" si="8"/>
        <v>0.81705251968406611</v>
      </c>
      <c r="I33" s="4"/>
      <c r="J33" s="4"/>
    </row>
    <row r="34" spans="1:10">
      <c r="A34" s="45" t="s">
        <v>53</v>
      </c>
      <c r="B34" s="21" t="s">
        <v>54</v>
      </c>
      <c r="C34" s="22">
        <v>96563</v>
      </c>
      <c r="D34" s="22">
        <v>60586</v>
      </c>
      <c r="E34" s="87">
        <f t="shared" si="6"/>
        <v>0.59381705344469016</v>
      </c>
      <c r="F34" s="73">
        <v>7146419</v>
      </c>
      <c r="G34" s="73">
        <v>5509338</v>
      </c>
      <c r="H34" s="91">
        <f t="shared" si="8"/>
        <v>0.29714659002587968</v>
      </c>
      <c r="I34" s="4"/>
      <c r="J34" s="4"/>
    </row>
    <row r="35" spans="1:10">
      <c r="A35" s="45">
        <v>87149320906</v>
      </c>
      <c r="B35" s="21" t="s">
        <v>88</v>
      </c>
      <c r="C35" s="22">
        <v>159377</v>
      </c>
      <c r="D35" s="22">
        <v>123830</v>
      </c>
      <c r="E35" s="87">
        <f t="shared" si="6"/>
        <v>0.28706290882661711</v>
      </c>
      <c r="F35" s="73">
        <v>4913835</v>
      </c>
      <c r="G35" s="73">
        <v>3150031</v>
      </c>
      <c r="H35" s="91">
        <f t="shared" si="8"/>
        <v>0.55993226733324208</v>
      </c>
      <c r="I35" s="4"/>
      <c r="J35" s="4"/>
    </row>
    <row r="36" spans="1:10">
      <c r="A36" s="45" t="s">
        <v>55</v>
      </c>
      <c r="B36" s="21" t="s">
        <v>56</v>
      </c>
      <c r="C36" s="22">
        <v>2241</v>
      </c>
      <c r="D36" s="22">
        <v>1940</v>
      </c>
      <c r="E36" s="87">
        <f t="shared" si="6"/>
        <v>0.15515463917525774</v>
      </c>
      <c r="F36" s="73">
        <v>123355</v>
      </c>
      <c r="G36" s="73">
        <v>92340</v>
      </c>
      <c r="H36" s="91">
        <f t="shared" si="8"/>
        <v>0.33587827593675545</v>
      </c>
      <c r="I36" s="4"/>
      <c r="J36" s="4"/>
    </row>
    <row r="37" spans="1:10">
      <c r="A37" s="45" t="s">
        <v>57</v>
      </c>
      <c r="B37" s="21" t="s">
        <v>58</v>
      </c>
      <c r="C37" s="28">
        <v>8835</v>
      </c>
      <c r="D37" s="22">
        <v>22863</v>
      </c>
      <c r="E37" s="87">
        <f t="shared" si="6"/>
        <v>-0.61356777325810263</v>
      </c>
      <c r="F37" s="73">
        <v>309563</v>
      </c>
      <c r="G37" s="73">
        <v>1078792</v>
      </c>
      <c r="H37" s="91">
        <f t="shared" si="8"/>
        <v>-0.71304662993422274</v>
      </c>
      <c r="I37" s="4"/>
      <c r="J37" s="4"/>
    </row>
    <row r="38" spans="1:10">
      <c r="A38" s="45" t="s">
        <v>59</v>
      </c>
      <c r="B38" s="21" t="s">
        <v>60</v>
      </c>
      <c r="C38" s="22">
        <v>25026</v>
      </c>
      <c r="D38" s="22">
        <v>20426</v>
      </c>
      <c r="E38" s="87">
        <f t="shared" si="6"/>
        <v>0.22520317242729854</v>
      </c>
      <c r="F38" s="73">
        <v>1502297</v>
      </c>
      <c r="G38" s="73">
        <v>655206</v>
      </c>
      <c r="H38" s="91">
        <f t="shared" si="8"/>
        <v>1.2928620922274827</v>
      </c>
      <c r="I38" s="4"/>
      <c r="J38" s="4"/>
    </row>
    <row r="39" spans="1:10">
      <c r="A39" s="45" t="s">
        <v>61</v>
      </c>
      <c r="B39" s="21" t="s">
        <v>62</v>
      </c>
      <c r="C39" s="22">
        <v>24040</v>
      </c>
      <c r="D39" s="22">
        <v>64334</v>
      </c>
      <c r="E39" s="87">
        <f t="shared" si="6"/>
        <v>-0.62632511580190875</v>
      </c>
      <c r="F39" s="73">
        <v>1269273</v>
      </c>
      <c r="G39" s="73">
        <v>2479811</v>
      </c>
      <c r="H39" s="91">
        <f t="shared" si="8"/>
        <v>-0.48815736360553286</v>
      </c>
      <c r="I39" s="4"/>
      <c r="J39" s="4"/>
    </row>
    <row r="40" spans="1:10">
      <c r="A40" s="45" t="s">
        <v>63</v>
      </c>
      <c r="B40" s="21" t="s">
        <v>64</v>
      </c>
      <c r="C40" s="22">
        <v>258148</v>
      </c>
      <c r="D40" s="22">
        <v>290260</v>
      </c>
      <c r="E40" s="87">
        <f t="shared" si="6"/>
        <v>-0.11063184730930889</v>
      </c>
      <c r="F40" s="73">
        <v>4511853</v>
      </c>
      <c r="G40" s="73">
        <v>5475812</v>
      </c>
      <c r="H40" s="91">
        <f t="shared" si="8"/>
        <v>-0.17603946227518402</v>
      </c>
      <c r="I40" s="4"/>
      <c r="J40" s="4"/>
    </row>
    <row r="41" spans="1:10">
      <c r="A41" s="45" t="s">
        <v>65</v>
      </c>
      <c r="B41" s="21" t="s">
        <v>66</v>
      </c>
      <c r="C41" s="22">
        <v>7975</v>
      </c>
      <c r="D41" s="22">
        <v>9621</v>
      </c>
      <c r="E41" s="87">
        <f t="shared" si="6"/>
        <v>-0.17108408689325433</v>
      </c>
      <c r="F41" s="73">
        <v>87628</v>
      </c>
      <c r="G41" s="73">
        <v>68286</v>
      </c>
      <c r="H41" s="91">
        <f t="shared" si="8"/>
        <v>0.2832498608792432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1717411</v>
      </c>
      <c r="D42" s="60">
        <f>SUM(D20:D41)</f>
        <v>1914259</v>
      </c>
      <c r="E42" s="88">
        <f t="shared" ref="E42" si="9">(C42-D42)/D42</f>
        <v>-0.10283247982639758</v>
      </c>
      <c r="F42" s="74">
        <f>SUM(F20:F41)</f>
        <v>80513324</v>
      </c>
      <c r="G42" s="74">
        <f>SUM(G20:G41)</f>
        <v>82759000</v>
      </c>
      <c r="H42" s="88">
        <f t="shared" ref="H42" si="10">(F42-G42)/G42</f>
        <v>-2.7135127297333219E-2</v>
      </c>
    </row>
    <row r="43" spans="1:10" ht="7.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227" priority="7" operator="greaterThanOrEqual">
      <formula>0</formula>
    </cfRule>
    <cfRule type="cellIs" dxfId="226" priority="8" operator="lessThan">
      <formula>0</formula>
    </cfRule>
  </conditionalFormatting>
  <conditionalFormatting sqref="E13">
    <cfRule type="cellIs" dxfId="225" priority="5" operator="greaterThanOrEqual">
      <formula>0</formula>
    </cfRule>
    <cfRule type="cellIs" dxfId="224" priority="6" operator="lessThan">
      <formula>0</formula>
    </cfRule>
  </conditionalFormatting>
  <conditionalFormatting sqref="E20:E41">
    <cfRule type="cellIs" dxfId="223" priority="11" operator="greaterThanOrEqual">
      <formula>0</formula>
    </cfRule>
    <cfRule type="cellIs" dxfId="222" priority="12" operator="lessThan">
      <formula>0</formula>
    </cfRule>
  </conditionalFormatting>
  <conditionalFormatting sqref="H5:H10">
    <cfRule type="cellIs" dxfId="221" priority="9" operator="greaterThanOrEqual">
      <formula>0</formula>
    </cfRule>
    <cfRule type="cellIs" dxfId="220" priority="10" operator="lessThan">
      <formula>0</formula>
    </cfRule>
  </conditionalFormatting>
  <conditionalFormatting sqref="H13">
    <cfRule type="cellIs" dxfId="219" priority="13" operator="greaterThanOrEqual">
      <formula>0</formula>
    </cfRule>
    <cfRule type="cellIs" dxfId="218" priority="14" operator="lessThan">
      <formula>0</formula>
    </cfRule>
  </conditionalFormatting>
  <conditionalFormatting sqref="K5:K10">
    <cfRule type="cellIs" dxfId="217" priority="3" operator="greaterThanOrEqual">
      <formula>0</formula>
    </cfRule>
    <cfRule type="cellIs" dxfId="216" priority="4" operator="lessThan">
      <formula>0</formula>
    </cfRule>
  </conditionalFormatting>
  <conditionalFormatting sqref="K13">
    <cfRule type="cellIs" dxfId="215" priority="1" operator="greaterThanOrEqual">
      <formula>0</formula>
    </cfRule>
    <cfRule type="cellIs" dxfId="214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5BF7C-C2AF-45C3-B669-E03B80FFCA29}">
  <sheetPr>
    <tabColor theme="7" tint="0.79998168889431442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16.625" style="4" customWidth="1"/>
    <col min="4" max="4" width="16.37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1" t="s">
        <v>169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164</v>
      </c>
      <c r="D3" s="7" t="s">
        <v>165</v>
      </c>
      <c r="E3" s="9" t="s">
        <v>78</v>
      </c>
      <c r="F3" s="71" t="s">
        <v>166</v>
      </c>
      <c r="G3" s="71" t="s">
        <v>167</v>
      </c>
      <c r="H3" s="9" t="s">
        <v>78</v>
      </c>
      <c r="I3" s="55" t="s">
        <v>83</v>
      </c>
      <c r="J3" s="55" t="s">
        <v>84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21059</v>
      </c>
      <c r="D5" s="22">
        <v>25270</v>
      </c>
      <c r="E5" s="87">
        <f>IF(D5,(C5-D5)/D5,0)</f>
        <v>-0.16664028492283339</v>
      </c>
      <c r="F5" s="73">
        <v>1207786</v>
      </c>
      <c r="G5" s="73">
        <v>1551419</v>
      </c>
      <c r="H5" s="87">
        <f t="shared" ref="H5:H11" si="0">(F5-G5)/G5</f>
        <v>-0.22149593372261137</v>
      </c>
      <c r="I5" s="24">
        <f t="shared" ref="I5:J11" si="1">F5/C5</f>
        <v>57.352485873023412</v>
      </c>
      <c r="J5" s="24">
        <f t="shared" si="1"/>
        <v>61.393707954095767</v>
      </c>
      <c r="K5" s="87">
        <f t="shared" ref="K5:K11" si="2">(I5-J5)/J5</f>
        <v>-6.5824694675454154E-2</v>
      </c>
    </row>
    <row r="6" spans="1:11" ht="16.5">
      <c r="A6" s="25" t="s">
        <v>9</v>
      </c>
      <c r="B6" s="26" t="s">
        <v>10</v>
      </c>
      <c r="C6" s="22">
        <v>11362</v>
      </c>
      <c r="D6" s="22">
        <v>9496</v>
      </c>
      <c r="E6" s="87">
        <f t="shared" ref="E6:E11" si="3">IF(D6,(C6-D6)/D6,0)</f>
        <v>0.19650379106992419</v>
      </c>
      <c r="F6" s="73">
        <v>925758</v>
      </c>
      <c r="G6" s="73">
        <v>965356</v>
      </c>
      <c r="H6" s="87">
        <f t="shared" si="0"/>
        <v>-4.1019064469480691E-2</v>
      </c>
      <c r="I6" s="24">
        <f t="shared" si="1"/>
        <v>81.478436894912861</v>
      </c>
      <c r="J6" s="24">
        <f t="shared" si="1"/>
        <v>101.65922493681551</v>
      </c>
      <c r="K6" s="87">
        <f t="shared" si="2"/>
        <v>-0.19851408521406352</v>
      </c>
    </row>
    <row r="7" spans="1:11" ht="16.5">
      <c r="A7" s="20" t="s">
        <v>11</v>
      </c>
      <c r="B7" s="27" t="s">
        <v>12</v>
      </c>
      <c r="C7" s="22">
        <v>16728</v>
      </c>
      <c r="D7" s="22">
        <v>16360</v>
      </c>
      <c r="E7" s="87">
        <f t="shared" si="3"/>
        <v>2.2493887530562348E-2</v>
      </c>
      <c r="F7" s="73">
        <v>916719</v>
      </c>
      <c r="G7" s="73">
        <v>1009267</v>
      </c>
      <c r="H7" s="87">
        <f t="shared" si="0"/>
        <v>-9.1698232479611438E-2</v>
      </c>
      <c r="I7" s="24">
        <f t="shared" si="1"/>
        <v>54.801470588235297</v>
      </c>
      <c r="J7" s="24">
        <f t="shared" si="1"/>
        <v>61.691136919315404</v>
      </c>
      <c r="K7" s="87">
        <f t="shared" si="2"/>
        <v>-0.11168000259244636</v>
      </c>
    </row>
    <row r="8" spans="1:11" ht="16.5">
      <c r="A8" s="20" t="s">
        <v>13</v>
      </c>
      <c r="B8" s="27" t="s">
        <v>14</v>
      </c>
      <c r="C8" s="22">
        <v>25195</v>
      </c>
      <c r="D8" s="22">
        <v>28298</v>
      </c>
      <c r="E8" s="87">
        <f t="shared" si="3"/>
        <v>-0.10965439253657502</v>
      </c>
      <c r="F8" s="73">
        <v>3066292</v>
      </c>
      <c r="G8" s="73">
        <v>3001345</v>
      </c>
      <c r="H8" s="87">
        <f t="shared" si="0"/>
        <v>2.163929838122575E-2</v>
      </c>
      <c r="I8" s="24">
        <f t="shared" si="1"/>
        <v>121.70240127009328</v>
      </c>
      <c r="J8" s="24">
        <f t="shared" si="1"/>
        <v>106.06208919358258</v>
      </c>
      <c r="K8" s="87">
        <f t="shared" si="2"/>
        <v>0.14746373747140024</v>
      </c>
    </row>
    <row r="9" spans="1:11" ht="16.5">
      <c r="A9" s="20" t="s">
        <v>15</v>
      </c>
      <c r="B9" s="27" t="s">
        <v>16</v>
      </c>
      <c r="C9" s="22">
        <v>7418</v>
      </c>
      <c r="D9" s="22">
        <v>9302</v>
      </c>
      <c r="E9" s="87">
        <f t="shared" si="3"/>
        <v>-0.20253708879810794</v>
      </c>
      <c r="F9" s="73">
        <v>889365</v>
      </c>
      <c r="G9" s="73">
        <v>1224891</v>
      </c>
      <c r="H9" s="87">
        <f t="shared" si="0"/>
        <v>-0.27392314908020388</v>
      </c>
      <c r="I9" s="24">
        <f t="shared" si="1"/>
        <v>119.89282825559449</v>
      </c>
      <c r="J9" s="24">
        <f t="shared" si="1"/>
        <v>131.68039131369599</v>
      </c>
      <c r="K9" s="87">
        <f t="shared" si="2"/>
        <v>-8.9516464376389507E-2</v>
      </c>
    </row>
    <row r="10" spans="1:11" ht="16.5">
      <c r="A10" s="20" t="s">
        <v>17</v>
      </c>
      <c r="B10" s="27" t="s">
        <v>18</v>
      </c>
      <c r="C10" s="22">
        <v>13077</v>
      </c>
      <c r="D10" s="22">
        <v>12476</v>
      </c>
      <c r="E10" s="87">
        <f t="shared" si="3"/>
        <v>4.81724911830715E-2</v>
      </c>
      <c r="F10" s="73">
        <v>4588193</v>
      </c>
      <c r="G10" s="73">
        <v>4492850</v>
      </c>
      <c r="H10" s="87">
        <f t="shared" si="0"/>
        <v>2.1221051225836608E-2</v>
      </c>
      <c r="I10" s="24">
        <f t="shared" si="1"/>
        <v>350.85975376615431</v>
      </c>
      <c r="J10" s="24">
        <f t="shared" si="1"/>
        <v>360.1194293042642</v>
      </c>
      <c r="K10" s="87">
        <f t="shared" si="2"/>
        <v>-2.571279077054853E-2</v>
      </c>
    </row>
    <row r="11" spans="1:11" ht="20.25" thickBot="1">
      <c r="A11" s="47" t="s">
        <v>19</v>
      </c>
      <c r="B11" s="67" t="s">
        <v>20</v>
      </c>
      <c r="C11" s="60">
        <f>SUM(C5:C10)</f>
        <v>94839</v>
      </c>
      <c r="D11" s="60">
        <f>SUM(D5:D10)</f>
        <v>101202</v>
      </c>
      <c r="E11" s="88">
        <f t="shared" si="3"/>
        <v>-6.2874251497005984E-2</v>
      </c>
      <c r="F11" s="74">
        <f>SUM(F5:F10)</f>
        <v>11594113</v>
      </c>
      <c r="G11" s="74">
        <f>SUM(G5:G10)</f>
        <v>12245128</v>
      </c>
      <c r="H11" s="88">
        <f t="shared" si="0"/>
        <v>-5.3165226202617072E-2</v>
      </c>
      <c r="I11" s="69">
        <f t="shared" si="1"/>
        <v>122.25047712438976</v>
      </c>
      <c r="J11" s="69">
        <f t="shared" si="1"/>
        <v>120.99689729451987</v>
      </c>
      <c r="K11" s="88">
        <f t="shared" si="2"/>
        <v>1.0360429547367151E-2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720</v>
      </c>
      <c r="D13" s="22">
        <v>1119</v>
      </c>
      <c r="E13" s="89">
        <f>(C13-D13)/D13</f>
        <v>-0.35656836461126007</v>
      </c>
      <c r="F13" s="97">
        <v>39995</v>
      </c>
      <c r="G13" s="98">
        <v>65282</v>
      </c>
      <c r="H13" s="89">
        <f>(F13-G13)/G13</f>
        <v>-0.38735026500413589</v>
      </c>
      <c r="I13" s="24">
        <f>F13/C13</f>
        <v>55.548611111111114</v>
      </c>
      <c r="J13" s="24">
        <f>G13/D13</f>
        <v>58.339588918677393</v>
      </c>
      <c r="K13" s="89">
        <f>(I13-J13)/J13</f>
        <v>-4.7840203527261198E-2</v>
      </c>
    </row>
    <row r="14" spans="1:11" ht="20.25" thickBot="1">
      <c r="A14" s="47" t="s">
        <v>23</v>
      </c>
      <c r="B14" s="70" t="s">
        <v>75</v>
      </c>
      <c r="C14" s="60">
        <f>C11+C13</f>
        <v>95559</v>
      </c>
      <c r="D14" s="60">
        <f>D11+D13</f>
        <v>102321</v>
      </c>
      <c r="E14" s="88">
        <f>(C14-D14)/D14</f>
        <v>-6.6086140674934762E-2</v>
      </c>
      <c r="F14" s="74">
        <f>F11+F13</f>
        <v>11634108</v>
      </c>
      <c r="G14" s="74">
        <f>G11+G13</f>
        <v>12310410</v>
      </c>
      <c r="H14" s="94">
        <f>(F14-G14)/G14</f>
        <v>-5.4937406633897651E-2</v>
      </c>
      <c r="I14" s="69">
        <f>F14/C14</f>
        <v>121.74790443600288</v>
      </c>
      <c r="J14" s="69">
        <f>G14/D14</f>
        <v>120.31166622687425</v>
      </c>
      <c r="K14" s="88">
        <f>(I14-J14)/J14</f>
        <v>1.1937647064253E-2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22.5" customHeight="1">
      <c r="A16" s="100" t="s">
        <v>170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164</v>
      </c>
      <c r="D18" s="7" t="s">
        <v>165</v>
      </c>
      <c r="E18" s="9" t="s">
        <v>78</v>
      </c>
      <c r="F18" s="71" t="s">
        <v>166</v>
      </c>
      <c r="G18" s="71" t="s">
        <v>167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14931</v>
      </c>
      <c r="D20" s="22">
        <v>17364</v>
      </c>
      <c r="E20" s="91">
        <f>(C20-D20)/D20</f>
        <v>-0.14011748445058742</v>
      </c>
      <c r="F20" s="73">
        <v>620593</v>
      </c>
      <c r="G20" s="73">
        <v>865792</v>
      </c>
      <c r="H20" s="91">
        <f t="shared" ref="H20:H24" si="4">IF(G20,(F20-G20)/G20,0)</f>
        <v>-0.28320774504730928</v>
      </c>
      <c r="I20" s="4"/>
      <c r="J20" s="4"/>
    </row>
    <row r="21" spans="1:10">
      <c r="A21" s="45" t="s">
        <v>29</v>
      </c>
      <c r="B21" s="21" t="s">
        <v>30</v>
      </c>
      <c r="C21" s="4">
        <v>7775</v>
      </c>
      <c r="D21" s="22">
        <v>12655</v>
      </c>
      <c r="E21" s="91">
        <f t="shared" ref="E21:E41" si="5">IF(D21,(C21-D21)/D21,0)</f>
        <v>-0.38561833267483209</v>
      </c>
      <c r="F21" s="73">
        <v>565288</v>
      </c>
      <c r="G21" s="73">
        <v>676732</v>
      </c>
      <c r="H21" s="91">
        <f t="shared" si="4"/>
        <v>-0.164679666396742</v>
      </c>
      <c r="I21" s="4"/>
      <c r="J21" s="4"/>
    </row>
    <row r="22" spans="1:10">
      <c r="A22" s="45" t="s">
        <v>31</v>
      </c>
      <c r="B22" s="21" t="s">
        <v>32</v>
      </c>
      <c r="C22" s="22">
        <v>1776865</v>
      </c>
      <c r="D22" s="22">
        <v>1817328</v>
      </c>
      <c r="E22" s="91">
        <f t="shared" si="5"/>
        <v>-2.2265105693633731E-2</v>
      </c>
      <c r="F22" s="73">
        <v>111085170</v>
      </c>
      <c r="G22" s="73">
        <v>119094911</v>
      </c>
      <c r="H22" s="91">
        <f>IF(G22,(F22-G22)/G22,0)</f>
        <v>-6.7255107147273493E-2</v>
      </c>
      <c r="I22" s="4"/>
      <c r="J22" s="4"/>
    </row>
    <row r="23" spans="1:10">
      <c r="A23" s="45" t="s">
        <v>33</v>
      </c>
      <c r="B23" s="21" t="s">
        <v>34</v>
      </c>
      <c r="C23" s="22">
        <v>303087</v>
      </c>
      <c r="D23" s="22">
        <v>296842</v>
      </c>
      <c r="E23" s="91">
        <f t="shared" si="5"/>
        <v>2.1038128027704973E-2</v>
      </c>
      <c r="F23" s="73">
        <v>33819888</v>
      </c>
      <c r="G23" s="73">
        <v>31056679</v>
      </c>
      <c r="H23" s="91">
        <f t="shared" si="4"/>
        <v>8.8973099796021332E-2</v>
      </c>
      <c r="I23" s="4"/>
      <c r="J23" s="4"/>
    </row>
    <row r="24" spans="1:10">
      <c r="A24" s="45" t="s">
        <v>35</v>
      </c>
      <c r="B24" s="21" t="s">
        <v>36</v>
      </c>
      <c r="C24" s="22">
        <v>27020</v>
      </c>
      <c r="D24" s="22">
        <v>31055</v>
      </c>
      <c r="E24" s="91">
        <f t="shared" si="5"/>
        <v>-0.12993076799227177</v>
      </c>
      <c r="F24" s="73">
        <v>2847540</v>
      </c>
      <c r="G24" s="73">
        <v>2153536</v>
      </c>
      <c r="H24" s="92">
        <f t="shared" si="4"/>
        <v>0.32226254866415049</v>
      </c>
      <c r="I24" s="4"/>
      <c r="J24" s="4"/>
    </row>
    <row r="25" spans="1:10">
      <c r="A25" s="45" t="s">
        <v>37</v>
      </c>
      <c r="B25" s="21" t="s">
        <v>38</v>
      </c>
      <c r="C25" s="22">
        <v>27029</v>
      </c>
      <c r="D25" s="22">
        <v>68618</v>
      </c>
      <c r="E25" s="87">
        <f t="shared" si="5"/>
        <v>-0.60609461074353665</v>
      </c>
      <c r="F25" s="73">
        <v>1450045</v>
      </c>
      <c r="G25" s="73">
        <v>1070252</v>
      </c>
      <c r="H25" s="91">
        <f>IF(G25,(F25-G25)/G25,0)</f>
        <v>0.35486315372454336</v>
      </c>
      <c r="I25" s="4"/>
      <c r="J25" s="4"/>
    </row>
    <row r="26" spans="1:10">
      <c r="A26" s="45" t="s">
        <v>39</v>
      </c>
      <c r="B26" s="21" t="s">
        <v>40</v>
      </c>
      <c r="C26" s="22">
        <v>182584</v>
      </c>
      <c r="D26" s="22">
        <v>245461</v>
      </c>
      <c r="E26" s="87">
        <f t="shared" si="5"/>
        <v>-0.25615881952733838</v>
      </c>
      <c r="F26" s="73">
        <v>6665120</v>
      </c>
      <c r="G26" s="73">
        <v>8410231</v>
      </c>
      <c r="H26" s="91">
        <f t="shared" ref="H26:H41" si="6">IF(G26,(F26-G26)/G26,0)</f>
        <v>-0.20749858119235964</v>
      </c>
      <c r="I26" s="4"/>
      <c r="J26" s="4"/>
    </row>
    <row r="27" spans="1:10">
      <c r="A27" s="45">
        <v>87149320103</v>
      </c>
      <c r="B27" s="21" t="s">
        <v>89</v>
      </c>
      <c r="C27" s="22">
        <v>1302</v>
      </c>
      <c r="D27" s="22">
        <v>2798</v>
      </c>
      <c r="E27" s="87">
        <f>IF(D27,(C27-D27)/D27,0)</f>
        <v>-0.5346676197283774</v>
      </c>
      <c r="F27" s="73">
        <v>33970</v>
      </c>
      <c r="G27" s="73">
        <v>50359</v>
      </c>
      <c r="H27" s="91">
        <f t="shared" si="6"/>
        <v>-0.32544331698405449</v>
      </c>
      <c r="I27" s="4"/>
      <c r="J27" s="4"/>
    </row>
    <row r="28" spans="1:10">
      <c r="A28" s="45" t="s">
        <v>41</v>
      </c>
      <c r="B28" s="21" t="s">
        <v>42</v>
      </c>
      <c r="C28" s="22">
        <v>9079</v>
      </c>
      <c r="D28" s="22">
        <v>9894</v>
      </c>
      <c r="E28" s="87">
        <f t="shared" si="5"/>
        <v>-8.2373155447746108E-2</v>
      </c>
      <c r="F28" s="73">
        <v>141768</v>
      </c>
      <c r="G28" s="73">
        <v>111749</v>
      </c>
      <c r="H28" s="91">
        <f t="shared" si="6"/>
        <v>0.2686288020474456</v>
      </c>
      <c r="I28" s="4"/>
      <c r="J28" s="4"/>
    </row>
    <row r="29" spans="1:10">
      <c r="A29" s="45" t="s">
        <v>43</v>
      </c>
      <c r="B29" s="21" t="s">
        <v>44</v>
      </c>
      <c r="C29" s="22">
        <v>477327</v>
      </c>
      <c r="D29" s="22">
        <v>339515</v>
      </c>
      <c r="E29" s="87">
        <f t="shared" si="5"/>
        <v>0.40590842819904865</v>
      </c>
      <c r="F29" s="73">
        <v>6664759</v>
      </c>
      <c r="G29" s="73">
        <v>5262082</v>
      </c>
      <c r="H29" s="91">
        <f t="shared" si="6"/>
        <v>0.26656312083316069</v>
      </c>
      <c r="I29" s="4"/>
      <c r="J29" s="4"/>
    </row>
    <row r="30" spans="1:10">
      <c r="A30" s="45" t="s">
        <v>45</v>
      </c>
      <c r="B30" s="21" t="s">
        <v>46</v>
      </c>
      <c r="C30" s="22">
        <v>298951</v>
      </c>
      <c r="D30" s="22">
        <v>235532</v>
      </c>
      <c r="E30" s="87">
        <f t="shared" si="5"/>
        <v>0.26925852962654756</v>
      </c>
      <c r="F30" s="73">
        <v>3170473</v>
      </c>
      <c r="G30" s="73">
        <v>2536593</v>
      </c>
      <c r="H30" s="91">
        <f t="shared" si="6"/>
        <v>0.24989424791442694</v>
      </c>
      <c r="I30" s="4"/>
      <c r="J30" s="4"/>
    </row>
    <row r="31" spans="1:10">
      <c r="A31" s="45" t="s">
        <v>47</v>
      </c>
      <c r="B31" s="21" t="s">
        <v>48</v>
      </c>
      <c r="C31" s="22">
        <v>116754</v>
      </c>
      <c r="D31" s="22">
        <v>103824</v>
      </c>
      <c r="E31" s="87">
        <f t="shared" si="5"/>
        <v>0.12453767914932963</v>
      </c>
      <c r="F31" s="73">
        <v>1002965</v>
      </c>
      <c r="G31" s="73">
        <v>1252625</v>
      </c>
      <c r="H31" s="91">
        <f t="shared" si="6"/>
        <v>-0.19930945015467519</v>
      </c>
      <c r="I31" s="4"/>
      <c r="J31" s="4"/>
    </row>
    <row r="32" spans="1:10">
      <c r="A32" s="45" t="s">
        <v>49</v>
      </c>
      <c r="B32" s="21" t="s">
        <v>50</v>
      </c>
      <c r="C32" s="22">
        <v>440649</v>
      </c>
      <c r="D32" s="22">
        <v>326451</v>
      </c>
      <c r="E32" s="87">
        <f t="shared" si="5"/>
        <v>0.34981666467555622</v>
      </c>
      <c r="F32" s="73">
        <v>5095499</v>
      </c>
      <c r="G32" s="73">
        <v>3031373</v>
      </c>
      <c r="H32" s="91">
        <f t="shared" si="6"/>
        <v>0.68092115354989302</v>
      </c>
      <c r="I32" s="4"/>
      <c r="J32" s="4"/>
    </row>
    <row r="33" spans="1:10">
      <c r="A33" s="45" t="s">
        <v>51</v>
      </c>
      <c r="B33" s="21" t="s">
        <v>52</v>
      </c>
      <c r="C33" s="22">
        <v>264382</v>
      </c>
      <c r="D33" s="22">
        <v>228143</v>
      </c>
      <c r="E33" s="87">
        <f t="shared" si="5"/>
        <v>0.15884335701730931</v>
      </c>
      <c r="F33" s="73">
        <v>995976</v>
      </c>
      <c r="G33" s="73">
        <v>974645</v>
      </c>
      <c r="H33" s="92">
        <f t="shared" si="6"/>
        <v>2.1885917436605121E-2</v>
      </c>
      <c r="I33" s="4"/>
      <c r="J33" s="4"/>
    </row>
    <row r="34" spans="1:10">
      <c r="A34" s="45" t="s">
        <v>53</v>
      </c>
      <c r="B34" s="21" t="s">
        <v>54</v>
      </c>
      <c r="C34" s="22">
        <v>56830</v>
      </c>
      <c r="D34" s="22">
        <v>63039</v>
      </c>
      <c r="E34" s="87">
        <f t="shared" si="5"/>
        <v>-9.8494582718634496E-2</v>
      </c>
      <c r="F34" s="73">
        <v>1301575</v>
      </c>
      <c r="G34" s="73">
        <v>1928912</v>
      </c>
      <c r="H34" s="91">
        <f t="shared" si="6"/>
        <v>-0.32522841892216958</v>
      </c>
      <c r="I34" s="4"/>
      <c r="J34" s="4"/>
    </row>
    <row r="35" spans="1:10">
      <c r="A35" s="45">
        <v>87149320906</v>
      </c>
      <c r="B35" s="21" t="s">
        <v>88</v>
      </c>
      <c r="C35" s="22">
        <v>103131</v>
      </c>
      <c r="D35" s="22">
        <v>63832</v>
      </c>
      <c r="E35" s="87">
        <f t="shared" si="5"/>
        <v>0.61566299034966787</v>
      </c>
      <c r="F35" s="73">
        <v>1188358</v>
      </c>
      <c r="G35" s="73">
        <v>459342</v>
      </c>
      <c r="H35" s="91">
        <f t="shared" si="6"/>
        <v>1.5870876166342289</v>
      </c>
      <c r="I35" s="4"/>
      <c r="J35" s="4"/>
    </row>
    <row r="36" spans="1:10">
      <c r="A36" s="45" t="s">
        <v>55</v>
      </c>
      <c r="B36" s="21" t="s">
        <v>56</v>
      </c>
      <c r="C36" s="22">
        <v>12631</v>
      </c>
      <c r="D36" s="22">
        <v>15083</v>
      </c>
      <c r="E36" s="87">
        <f t="shared" si="5"/>
        <v>-0.16256712855532718</v>
      </c>
      <c r="F36" s="73">
        <v>77113</v>
      </c>
      <c r="G36" s="73">
        <v>37439</v>
      </c>
      <c r="H36" s="92">
        <f t="shared" si="6"/>
        <v>1.0596971072945325</v>
      </c>
      <c r="I36" s="4"/>
      <c r="J36" s="4"/>
    </row>
    <row r="37" spans="1:10">
      <c r="A37" s="45" t="s">
        <v>57</v>
      </c>
      <c r="B37" s="21" t="s">
        <v>58</v>
      </c>
      <c r="C37" s="22">
        <v>53758</v>
      </c>
      <c r="D37" s="22">
        <v>66840</v>
      </c>
      <c r="E37" s="87">
        <f t="shared" si="5"/>
        <v>-0.19572112507480552</v>
      </c>
      <c r="F37" s="73">
        <v>1825016</v>
      </c>
      <c r="G37" s="73">
        <v>1520101</v>
      </c>
      <c r="H37" s="91">
        <f t="shared" si="6"/>
        <v>0.2005886450966087</v>
      </c>
      <c r="I37" s="4"/>
      <c r="J37" s="4"/>
    </row>
    <row r="38" spans="1:10">
      <c r="A38" s="45" t="s">
        <v>59</v>
      </c>
      <c r="B38" s="21" t="s">
        <v>60</v>
      </c>
      <c r="C38" s="22">
        <v>153481</v>
      </c>
      <c r="D38" s="22">
        <v>144000</v>
      </c>
      <c r="E38" s="87">
        <f t="shared" si="5"/>
        <v>6.5840277777777775E-2</v>
      </c>
      <c r="F38" s="73">
        <v>6885887</v>
      </c>
      <c r="G38" s="73">
        <v>6293062</v>
      </c>
      <c r="H38" s="91">
        <f t="shared" si="6"/>
        <v>9.4202949216136755E-2</v>
      </c>
      <c r="I38" s="4"/>
      <c r="J38" s="4"/>
    </row>
    <row r="39" spans="1:10">
      <c r="A39" s="45" t="s">
        <v>61</v>
      </c>
      <c r="B39" s="21" t="s">
        <v>62</v>
      </c>
      <c r="C39" s="22">
        <v>152011</v>
      </c>
      <c r="D39" s="22">
        <v>164497</v>
      </c>
      <c r="E39" s="87">
        <f t="shared" si="5"/>
        <v>-7.5904119831972622E-2</v>
      </c>
      <c r="F39" s="73">
        <v>11245115</v>
      </c>
      <c r="G39" s="73">
        <v>8307184</v>
      </c>
      <c r="H39" s="91">
        <f t="shared" si="6"/>
        <v>0.3536614814358271</v>
      </c>
      <c r="I39" s="4"/>
      <c r="J39" s="4"/>
    </row>
    <row r="40" spans="1:10">
      <c r="A40" s="45" t="s">
        <v>63</v>
      </c>
      <c r="B40" s="21" t="s">
        <v>64</v>
      </c>
      <c r="C40" s="22">
        <v>315271</v>
      </c>
      <c r="D40" s="22">
        <v>318772</v>
      </c>
      <c r="E40" s="87">
        <f t="shared" si="5"/>
        <v>-1.098277138519067E-2</v>
      </c>
      <c r="F40" s="73">
        <v>1670378</v>
      </c>
      <c r="G40" s="73">
        <v>1740503</v>
      </c>
      <c r="H40" s="91">
        <f t="shared" si="6"/>
        <v>-4.0290077063929224E-2</v>
      </c>
      <c r="I40" s="4"/>
      <c r="J40" s="4"/>
    </row>
    <row r="41" spans="1:10">
      <c r="A41" s="45" t="s">
        <v>65</v>
      </c>
      <c r="B41" s="21" t="s">
        <v>66</v>
      </c>
      <c r="C41" s="22">
        <v>86605</v>
      </c>
      <c r="D41" s="22">
        <v>106036</v>
      </c>
      <c r="E41" s="87">
        <f t="shared" si="5"/>
        <v>-0.18324908521634162</v>
      </c>
      <c r="F41" s="73">
        <v>497711</v>
      </c>
      <c r="G41" s="73">
        <v>518425</v>
      </c>
      <c r="H41" s="91">
        <f t="shared" si="6"/>
        <v>-3.9955634855572165E-2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4881453</v>
      </c>
      <c r="D42" s="60">
        <f>SUM(D20:D41)</f>
        <v>4677579</v>
      </c>
      <c r="E42" s="88">
        <f t="shared" ref="E42" si="7">(C42-D42)/D42</f>
        <v>4.35853675587307E-2</v>
      </c>
      <c r="F42" s="74">
        <f>SUM(F20:F41)</f>
        <v>198850207</v>
      </c>
      <c r="G42" s="74">
        <f>SUM(G20:G41)</f>
        <v>197352527</v>
      </c>
      <c r="H42" s="88">
        <f t="shared" ref="H42" si="8">(F42-G42)/G42</f>
        <v>7.5888564629324456E-3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213" priority="7" operator="greaterThanOrEqual">
      <formula>0</formula>
    </cfRule>
    <cfRule type="cellIs" dxfId="212" priority="8" operator="lessThan">
      <formula>0</formula>
    </cfRule>
  </conditionalFormatting>
  <conditionalFormatting sqref="E13">
    <cfRule type="cellIs" dxfId="211" priority="11" operator="greaterThanOrEqual">
      <formula>0</formula>
    </cfRule>
    <cfRule type="cellIs" dxfId="210" priority="12" operator="lessThan">
      <formula>0</formula>
    </cfRule>
  </conditionalFormatting>
  <conditionalFormatting sqref="E25:E41">
    <cfRule type="cellIs" dxfId="209" priority="9" operator="greaterThanOrEqual">
      <formula>0</formula>
    </cfRule>
    <cfRule type="cellIs" dxfId="208" priority="10" operator="lessThan">
      <formula>0</formula>
    </cfRule>
  </conditionalFormatting>
  <conditionalFormatting sqref="H5:H10">
    <cfRule type="cellIs" dxfId="207" priority="3" operator="greaterThanOrEqual">
      <formula>0</formula>
    </cfRule>
    <cfRule type="cellIs" dxfId="206" priority="4" operator="lessThan">
      <formula>0</formula>
    </cfRule>
  </conditionalFormatting>
  <conditionalFormatting sqref="H13">
    <cfRule type="cellIs" dxfId="205" priority="1" operator="greaterThanOrEqual">
      <formula>0</formula>
    </cfRule>
    <cfRule type="cellIs" dxfId="204" priority="2" operator="lessThan">
      <formula>0</formula>
    </cfRule>
  </conditionalFormatting>
  <conditionalFormatting sqref="H24">
    <cfRule type="cellIs" dxfId="203" priority="23" operator="greaterThanOrEqual">
      <formula>0</formula>
    </cfRule>
    <cfRule type="cellIs" dxfId="202" priority="24" operator="lessThan">
      <formula>0</formula>
    </cfRule>
  </conditionalFormatting>
  <conditionalFormatting sqref="H33">
    <cfRule type="cellIs" dxfId="201" priority="18" operator="greaterThanOrEqual">
      <formula>0</formula>
    </cfRule>
    <cfRule type="cellIs" dxfId="200" priority="19" operator="lessThan">
      <formula>0</formula>
    </cfRule>
    <cfRule type="cellIs" dxfId="199" priority="20" operator="lessThanOrEqual">
      <formula>0</formula>
    </cfRule>
    <cfRule type="cellIs" priority="21" operator="greaterThanOrEqual">
      <formula>0</formula>
    </cfRule>
    <cfRule type="cellIs" dxfId="198" priority="22" operator="lessThan">
      <formula>0</formula>
    </cfRule>
  </conditionalFormatting>
  <conditionalFormatting sqref="H36">
    <cfRule type="cellIs" dxfId="197" priority="13" operator="greaterThanOrEqual">
      <formula>0</formula>
    </cfRule>
    <cfRule type="cellIs" dxfId="196" priority="14" operator="lessThan">
      <formula>0</formula>
    </cfRule>
    <cfRule type="cellIs" dxfId="195" priority="15" operator="lessThanOrEqual">
      <formula>0</formula>
    </cfRule>
    <cfRule type="cellIs" priority="16" operator="greaterThanOrEqual">
      <formula>0</formula>
    </cfRule>
    <cfRule type="cellIs" dxfId="194" priority="17" operator="lessThan">
      <formula>0</formula>
    </cfRule>
  </conditionalFormatting>
  <conditionalFormatting sqref="K5:K10">
    <cfRule type="cellIs" dxfId="193" priority="25" operator="greaterThanOrEqual">
      <formula>0</formula>
    </cfRule>
    <cfRule type="cellIs" dxfId="192" priority="26" operator="lessThan">
      <formula>0</formula>
    </cfRule>
  </conditionalFormatting>
  <conditionalFormatting sqref="K13">
    <cfRule type="cellIs" dxfId="191" priority="5" operator="greaterThanOrEqual">
      <formula>0</formula>
    </cfRule>
    <cfRule type="cellIs" dxfId="190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CAE15-F48B-4055-A4E5-1F8944B53983}">
  <sheetPr>
    <tabColor rgb="FFF765BC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143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95" t="s">
        <v>144</v>
      </c>
      <c r="D3" s="8" t="s">
        <v>145</v>
      </c>
      <c r="E3" s="9" t="s">
        <v>2</v>
      </c>
      <c r="F3" s="10" t="s">
        <v>146</v>
      </c>
      <c r="G3" s="96" t="s">
        <v>147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114</v>
      </c>
      <c r="D5" s="22">
        <v>4369</v>
      </c>
      <c r="E5" s="81">
        <f t="shared" ref="E5:E11" si="0">C5-D5</f>
        <v>-4255</v>
      </c>
      <c r="F5" s="22">
        <v>96737</v>
      </c>
      <c r="G5" s="22">
        <v>203586</v>
      </c>
      <c r="H5" s="81">
        <f t="shared" ref="H5:H11" si="1">F5-G5</f>
        <v>-106849</v>
      </c>
      <c r="I5" s="24">
        <f t="shared" ref="I5" si="2">F5/C5</f>
        <v>848.57017543859649</v>
      </c>
      <c r="J5" s="24">
        <f>G5/D5</f>
        <v>46.597848477912564</v>
      </c>
    </row>
    <row r="6" spans="1:10" ht="16.5">
      <c r="A6" s="25" t="s">
        <v>9</v>
      </c>
      <c r="B6" s="26" t="s">
        <v>10</v>
      </c>
      <c r="C6" s="22">
        <v>127</v>
      </c>
      <c r="D6" s="22">
        <v>2288</v>
      </c>
      <c r="E6" s="81">
        <f t="shared" si="0"/>
        <v>-2161</v>
      </c>
      <c r="F6" s="22">
        <v>126688</v>
      </c>
      <c r="G6" s="22">
        <v>175511</v>
      </c>
      <c r="H6" s="81">
        <f>F6-G7</f>
        <v>1133</v>
      </c>
      <c r="I6" s="24">
        <f>IF(C6,F6/C6,0)</f>
        <v>997.54330708661416</v>
      </c>
      <c r="J6" s="24">
        <f t="shared" ref="J6:J10" si="3">G6/D6</f>
        <v>76.709353146853147</v>
      </c>
    </row>
    <row r="7" spans="1:10" ht="16.5">
      <c r="A7" s="20" t="s">
        <v>11</v>
      </c>
      <c r="B7" s="27" t="s">
        <v>12</v>
      </c>
      <c r="C7" s="28">
        <v>0</v>
      </c>
      <c r="D7" s="22">
        <v>2022</v>
      </c>
      <c r="E7" s="81">
        <f t="shared" si="0"/>
        <v>-2022</v>
      </c>
      <c r="F7" s="22">
        <v>0</v>
      </c>
      <c r="G7" s="22">
        <v>125555</v>
      </c>
      <c r="H7" s="81">
        <f>F7-G8</f>
        <v>-606778</v>
      </c>
      <c r="I7" s="24">
        <f>IF(C7,F7/C7,0)</f>
        <v>0</v>
      </c>
      <c r="J7" s="24">
        <f t="shared" si="3"/>
        <v>62.094460929772502</v>
      </c>
    </row>
    <row r="8" spans="1:10" ht="16.5">
      <c r="A8" s="20" t="s">
        <v>13</v>
      </c>
      <c r="B8" s="27" t="s">
        <v>14</v>
      </c>
      <c r="C8" s="22">
        <v>0</v>
      </c>
      <c r="D8" s="22">
        <v>4829</v>
      </c>
      <c r="E8" s="81">
        <f t="shared" si="0"/>
        <v>-4829</v>
      </c>
      <c r="F8" s="22">
        <v>0</v>
      </c>
      <c r="G8" s="22">
        <v>606778</v>
      </c>
      <c r="H8" s="81">
        <f t="shared" si="1"/>
        <v>-606778</v>
      </c>
      <c r="I8" s="24">
        <f t="shared" ref="I8:I10" si="4">IF(C8,F8/C8,0)</f>
        <v>0</v>
      </c>
      <c r="J8" s="24">
        <f t="shared" si="3"/>
        <v>125.65293021329468</v>
      </c>
    </row>
    <row r="9" spans="1:10" ht="16.5">
      <c r="A9" s="20" t="s">
        <v>15</v>
      </c>
      <c r="B9" s="27" t="s">
        <v>16</v>
      </c>
      <c r="C9" s="22">
        <v>224</v>
      </c>
      <c r="D9" s="22">
        <v>1447</v>
      </c>
      <c r="E9" s="81">
        <f t="shared" si="0"/>
        <v>-1223</v>
      </c>
      <c r="F9" s="22">
        <v>249176</v>
      </c>
      <c r="G9" s="22">
        <v>152859</v>
      </c>
      <c r="H9" s="81">
        <f t="shared" si="1"/>
        <v>96317</v>
      </c>
      <c r="I9" s="24">
        <f t="shared" si="4"/>
        <v>1112.3928571428571</v>
      </c>
      <c r="J9" s="24">
        <f t="shared" si="3"/>
        <v>105.63856254319282</v>
      </c>
    </row>
    <row r="10" spans="1:10" ht="16.5">
      <c r="A10" s="20" t="s">
        <v>17</v>
      </c>
      <c r="B10" s="27" t="s">
        <v>18</v>
      </c>
      <c r="C10" s="22">
        <v>1790</v>
      </c>
      <c r="D10" s="22">
        <v>1994</v>
      </c>
      <c r="E10" s="81">
        <f t="shared" si="0"/>
        <v>-204</v>
      </c>
      <c r="F10" s="22">
        <v>3179289</v>
      </c>
      <c r="G10" s="22">
        <v>573534</v>
      </c>
      <c r="H10" s="83">
        <f>F10-G10</f>
        <v>2605755</v>
      </c>
      <c r="I10" s="24">
        <f t="shared" si="4"/>
        <v>1776.1391061452514</v>
      </c>
      <c r="J10" s="24">
        <f t="shared" si="3"/>
        <v>287.62988966900701</v>
      </c>
    </row>
    <row r="11" spans="1:10" ht="20.25" thickBot="1">
      <c r="A11" s="47" t="s">
        <v>19</v>
      </c>
      <c r="B11" s="67" t="s">
        <v>20</v>
      </c>
      <c r="C11" s="60">
        <f>SUM(C5:C10)</f>
        <v>2255</v>
      </c>
      <c r="D11" s="60">
        <f>SUM(D5:D10)</f>
        <v>16949</v>
      </c>
      <c r="E11" s="77">
        <f t="shared" si="0"/>
        <v>-14694</v>
      </c>
      <c r="F11" s="60">
        <f>SUM(F5:F10)</f>
        <v>3651890</v>
      </c>
      <c r="G11" s="60">
        <f>SUM(G5:G10)</f>
        <v>1837823</v>
      </c>
      <c r="H11" s="79">
        <f t="shared" si="1"/>
        <v>1814067</v>
      </c>
      <c r="I11" s="69">
        <f t="shared" ref="I11:J13" si="5">F11/C11</f>
        <v>1619.4634146341464</v>
      </c>
      <c r="J11" s="69">
        <f t="shared" si="5"/>
        <v>108.43253289279603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20</v>
      </c>
      <c r="D13" s="22">
        <v>43</v>
      </c>
      <c r="E13" s="81">
        <f>C13-D13</f>
        <v>-23</v>
      </c>
      <c r="F13" s="22">
        <v>9693</v>
      </c>
      <c r="G13" s="22">
        <v>4294</v>
      </c>
      <c r="H13" s="81">
        <v>4294</v>
      </c>
      <c r="I13" s="24">
        <v>0</v>
      </c>
      <c r="J13" s="24">
        <f t="shared" si="5"/>
        <v>99.860465116279073</v>
      </c>
    </row>
    <row r="14" spans="1:10" ht="20.25" thickBot="1">
      <c r="A14" s="29" t="s">
        <v>23</v>
      </c>
      <c r="B14" s="35" t="s">
        <v>24</v>
      </c>
      <c r="C14" s="30">
        <f>C11+C13</f>
        <v>2275</v>
      </c>
      <c r="D14" s="30">
        <f>D11+D13</f>
        <v>16992</v>
      </c>
      <c r="E14" s="78">
        <f>C14-D14</f>
        <v>-14717</v>
      </c>
      <c r="F14" s="30">
        <f>F11+F13</f>
        <v>3661583</v>
      </c>
      <c r="G14" s="30">
        <f>G11+G13</f>
        <v>1842117</v>
      </c>
      <c r="H14" s="80">
        <f>F14-G14</f>
        <v>1819466</v>
      </c>
      <c r="I14" s="31">
        <f>F14/C14</f>
        <v>1609.487032967033</v>
      </c>
      <c r="J14" s="31">
        <f>G14/D14</f>
        <v>108.41084039548022</v>
      </c>
    </row>
    <row r="15" spans="1:10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1" customHeight="1">
      <c r="A16" s="100" t="s">
        <v>148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144</v>
      </c>
      <c r="D18" s="8" t="s">
        <v>145</v>
      </c>
      <c r="E18" s="9" t="s">
        <v>2</v>
      </c>
      <c r="F18" s="10" t="s">
        <v>146</v>
      </c>
      <c r="G18" s="96" t="s">
        <v>147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200</v>
      </c>
      <c r="D20" s="22">
        <v>1747</v>
      </c>
      <c r="E20" s="23">
        <f t="shared" ref="E20:E42" si="6">C20-D20</f>
        <v>-1547</v>
      </c>
      <c r="F20" s="22">
        <v>21647</v>
      </c>
      <c r="G20" s="22">
        <v>78700</v>
      </c>
      <c r="H20" s="23">
        <f t="shared" ref="H20:H42" si="7">F20-G20</f>
        <v>-57053</v>
      </c>
      <c r="I20" s="4"/>
      <c r="J20" s="4"/>
    </row>
    <row r="21" spans="1:10">
      <c r="A21" s="45" t="s">
        <v>29</v>
      </c>
      <c r="B21" s="21" t="s">
        <v>30</v>
      </c>
      <c r="C21" s="22">
        <v>0</v>
      </c>
      <c r="D21" s="22">
        <v>1050</v>
      </c>
      <c r="E21" s="23">
        <f t="shared" si="6"/>
        <v>-1050</v>
      </c>
      <c r="F21" s="22">
        <v>0</v>
      </c>
      <c r="G21" s="22">
        <v>80001</v>
      </c>
      <c r="H21" s="23">
        <f t="shared" si="7"/>
        <v>-80001</v>
      </c>
      <c r="I21" s="4"/>
      <c r="J21" s="4"/>
    </row>
    <row r="22" spans="1:10">
      <c r="A22" s="45" t="s">
        <v>31</v>
      </c>
      <c r="B22" s="21" t="s">
        <v>32</v>
      </c>
      <c r="C22" s="22">
        <v>88406</v>
      </c>
      <c r="D22" s="22">
        <v>275952</v>
      </c>
      <c r="E22" s="23">
        <f t="shared" si="6"/>
        <v>-187546</v>
      </c>
      <c r="F22" s="22">
        <v>5506815</v>
      </c>
      <c r="G22" s="22">
        <v>20043059</v>
      </c>
      <c r="H22" s="23">
        <f t="shared" si="7"/>
        <v>-14536244</v>
      </c>
      <c r="I22" s="4"/>
      <c r="J22" s="4"/>
    </row>
    <row r="23" spans="1:10">
      <c r="A23" s="45" t="s">
        <v>33</v>
      </c>
      <c r="B23" s="21" t="s">
        <v>34</v>
      </c>
      <c r="C23" s="22">
        <v>8895</v>
      </c>
      <c r="D23" s="22">
        <v>46215</v>
      </c>
      <c r="E23" s="23">
        <f t="shared" si="6"/>
        <v>-37320</v>
      </c>
      <c r="F23" s="22">
        <v>540262</v>
      </c>
      <c r="G23" s="22">
        <v>5908980</v>
      </c>
      <c r="H23" s="23">
        <f>F23-G23</f>
        <v>-5368718</v>
      </c>
      <c r="I23" s="4"/>
      <c r="J23" s="4"/>
    </row>
    <row r="24" spans="1:10">
      <c r="A24" s="45" t="s">
        <v>35</v>
      </c>
      <c r="B24" s="21" t="s">
        <v>36</v>
      </c>
      <c r="C24" s="22">
        <v>3905</v>
      </c>
      <c r="D24" s="22">
        <v>2931</v>
      </c>
      <c r="E24" s="23">
        <f t="shared" si="6"/>
        <v>974</v>
      </c>
      <c r="F24" s="22">
        <v>224490</v>
      </c>
      <c r="G24" s="22">
        <v>333990</v>
      </c>
      <c r="H24" s="23">
        <f>F24-G24</f>
        <v>-109500</v>
      </c>
      <c r="I24" s="4"/>
      <c r="J24" s="4"/>
    </row>
    <row r="25" spans="1:10">
      <c r="A25" s="45" t="s">
        <v>37</v>
      </c>
      <c r="B25" s="21" t="s">
        <v>38</v>
      </c>
      <c r="C25" s="22">
        <v>2287</v>
      </c>
      <c r="D25" s="22">
        <v>5875</v>
      </c>
      <c r="E25" s="23">
        <f t="shared" si="6"/>
        <v>-3588</v>
      </c>
      <c r="F25" s="22">
        <v>662745</v>
      </c>
      <c r="G25" s="22">
        <v>264104</v>
      </c>
      <c r="H25" s="23">
        <f t="shared" si="7"/>
        <v>398641</v>
      </c>
      <c r="I25" s="4"/>
      <c r="J25" s="4"/>
    </row>
    <row r="26" spans="1:10">
      <c r="A26" s="45" t="s">
        <v>39</v>
      </c>
      <c r="B26" s="21" t="s">
        <v>40</v>
      </c>
      <c r="C26" s="22">
        <v>3432</v>
      </c>
      <c r="D26" s="22">
        <v>22138</v>
      </c>
      <c r="E26" s="23">
        <f t="shared" si="6"/>
        <v>-18706</v>
      </c>
      <c r="F26" s="22">
        <v>303715</v>
      </c>
      <c r="G26" s="22">
        <v>1433830</v>
      </c>
      <c r="H26" s="23">
        <f t="shared" si="7"/>
        <v>-1130115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685</v>
      </c>
      <c r="E27" s="23">
        <f t="shared" si="6"/>
        <v>-685</v>
      </c>
      <c r="F27" s="22">
        <v>0</v>
      </c>
      <c r="G27" s="22">
        <v>16285</v>
      </c>
      <c r="H27" s="23">
        <f t="shared" si="7"/>
        <v>-16285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3473</v>
      </c>
      <c r="E28" s="23">
        <f t="shared" si="6"/>
        <v>-3473</v>
      </c>
      <c r="F28" s="22">
        <v>0</v>
      </c>
      <c r="G28" s="22">
        <v>58189</v>
      </c>
      <c r="H28" s="23">
        <f t="shared" si="7"/>
        <v>-58189</v>
      </c>
      <c r="I28" s="4"/>
      <c r="J28" s="4"/>
    </row>
    <row r="29" spans="1:10">
      <c r="A29" s="45" t="s">
        <v>43</v>
      </c>
      <c r="B29" s="21" t="s">
        <v>44</v>
      </c>
      <c r="C29" s="22">
        <v>46583</v>
      </c>
      <c r="D29" s="22">
        <v>68091</v>
      </c>
      <c r="E29" s="23">
        <f t="shared" si="6"/>
        <v>-21508</v>
      </c>
      <c r="F29" s="22">
        <v>1766462</v>
      </c>
      <c r="G29" s="22">
        <v>1145413</v>
      </c>
      <c r="H29" s="23">
        <f t="shared" si="7"/>
        <v>621049</v>
      </c>
      <c r="I29" s="4"/>
      <c r="J29" s="4"/>
    </row>
    <row r="30" spans="1:10">
      <c r="A30" s="45" t="s">
        <v>45</v>
      </c>
      <c r="B30" s="21" t="s">
        <v>46</v>
      </c>
      <c r="C30" s="22">
        <v>1951</v>
      </c>
      <c r="D30" s="22">
        <v>51543</v>
      </c>
      <c r="E30" s="23">
        <f t="shared" si="6"/>
        <v>-49592</v>
      </c>
      <c r="F30" s="22">
        <v>135801</v>
      </c>
      <c r="G30" s="22">
        <v>480540</v>
      </c>
      <c r="H30" s="23">
        <f t="shared" si="7"/>
        <v>-344739</v>
      </c>
      <c r="I30" s="4"/>
      <c r="J30" s="4"/>
    </row>
    <row r="31" spans="1:10">
      <c r="A31" s="45" t="s">
        <v>47</v>
      </c>
      <c r="B31" s="21" t="s">
        <v>48</v>
      </c>
      <c r="C31" s="22">
        <v>23757</v>
      </c>
      <c r="D31" s="22">
        <v>17044</v>
      </c>
      <c r="E31" s="23">
        <f t="shared" si="6"/>
        <v>6713</v>
      </c>
      <c r="F31" s="22">
        <v>147657</v>
      </c>
      <c r="G31" s="22">
        <v>100396</v>
      </c>
      <c r="H31" s="23">
        <f t="shared" si="7"/>
        <v>47261</v>
      </c>
      <c r="I31" s="4"/>
      <c r="J31" s="4"/>
    </row>
    <row r="32" spans="1:10">
      <c r="A32" s="45" t="s">
        <v>49</v>
      </c>
      <c r="B32" s="21" t="s">
        <v>50</v>
      </c>
      <c r="C32" s="22">
        <v>7734</v>
      </c>
      <c r="D32" s="22">
        <v>75782</v>
      </c>
      <c r="E32" s="23">
        <f t="shared" si="6"/>
        <v>-68048</v>
      </c>
      <c r="F32" s="22">
        <v>502328</v>
      </c>
      <c r="G32" s="22">
        <v>891500</v>
      </c>
      <c r="H32" s="23">
        <f t="shared" si="7"/>
        <v>-389172</v>
      </c>
      <c r="I32" s="4"/>
      <c r="J32" s="4"/>
    </row>
    <row r="33" spans="1:10">
      <c r="A33" s="45" t="s">
        <v>51</v>
      </c>
      <c r="B33" s="21" t="s">
        <v>52</v>
      </c>
      <c r="C33" s="22">
        <v>4526</v>
      </c>
      <c r="D33" s="22">
        <v>29580</v>
      </c>
      <c r="E33" s="23">
        <f t="shared" si="6"/>
        <v>-25054</v>
      </c>
      <c r="F33" s="22">
        <v>141582</v>
      </c>
      <c r="G33" s="22">
        <v>101309</v>
      </c>
      <c r="H33" s="23">
        <f t="shared" si="7"/>
        <v>40273</v>
      </c>
      <c r="I33" s="4"/>
      <c r="J33" s="4"/>
    </row>
    <row r="34" spans="1:10">
      <c r="A34" s="45" t="s">
        <v>53</v>
      </c>
      <c r="B34" s="21" t="s">
        <v>54</v>
      </c>
      <c r="C34" s="22">
        <v>14889</v>
      </c>
      <c r="D34" s="22">
        <v>9877</v>
      </c>
      <c r="E34" s="23">
        <f t="shared" si="6"/>
        <v>5012</v>
      </c>
      <c r="F34" s="22">
        <v>1444979</v>
      </c>
      <c r="G34" s="22">
        <v>282175</v>
      </c>
      <c r="H34" s="23">
        <f t="shared" si="7"/>
        <v>1162804</v>
      </c>
      <c r="I34" s="4"/>
      <c r="J34" s="4"/>
    </row>
    <row r="35" spans="1:10">
      <c r="A35" s="45">
        <v>87149320906</v>
      </c>
      <c r="B35" s="21" t="s">
        <v>88</v>
      </c>
      <c r="C35" s="22">
        <v>32894</v>
      </c>
      <c r="D35" s="22">
        <v>18489</v>
      </c>
      <c r="E35" s="23">
        <f t="shared" si="6"/>
        <v>14405</v>
      </c>
      <c r="F35" s="22">
        <v>1350371</v>
      </c>
      <c r="G35" s="22">
        <v>199705</v>
      </c>
      <c r="H35" s="23">
        <f t="shared" si="7"/>
        <v>1150666</v>
      </c>
      <c r="I35" s="4"/>
      <c r="J35" s="4"/>
    </row>
    <row r="36" spans="1:10">
      <c r="A36" s="45" t="s">
        <v>55</v>
      </c>
      <c r="B36" s="21" t="s">
        <v>56</v>
      </c>
      <c r="C36" s="22">
        <v>44</v>
      </c>
      <c r="D36" s="46">
        <v>4191</v>
      </c>
      <c r="E36" s="23">
        <f t="shared" si="6"/>
        <v>-4147</v>
      </c>
      <c r="F36" s="22">
        <v>7269</v>
      </c>
      <c r="G36" s="22">
        <v>12794</v>
      </c>
      <c r="H36" s="23">
        <f t="shared" si="7"/>
        <v>-5525</v>
      </c>
      <c r="I36" s="4"/>
      <c r="J36" s="4"/>
    </row>
    <row r="37" spans="1:10">
      <c r="A37" s="45" t="s">
        <v>57</v>
      </c>
      <c r="B37" s="21" t="s">
        <v>58</v>
      </c>
      <c r="C37" s="22">
        <v>1258</v>
      </c>
      <c r="D37" s="22">
        <v>8274</v>
      </c>
      <c r="E37" s="23">
        <f>C37-D37</f>
        <v>-7016</v>
      </c>
      <c r="F37" s="22">
        <v>42552</v>
      </c>
      <c r="G37" s="22">
        <v>234313</v>
      </c>
      <c r="H37" s="23">
        <f t="shared" si="7"/>
        <v>-191761</v>
      </c>
      <c r="I37" s="4"/>
      <c r="J37" s="4"/>
    </row>
    <row r="38" spans="1:10">
      <c r="A38" s="45" t="s">
        <v>59</v>
      </c>
      <c r="B38" s="21" t="s">
        <v>60</v>
      </c>
      <c r="C38" s="22">
        <v>5824</v>
      </c>
      <c r="D38" s="22">
        <v>20887</v>
      </c>
      <c r="E38" s="23">
        <f t="shared" si="6"/>
        <v>-15063</v>
      </c>
      <c r="F38" s="22">
        <v>326397</v>
      </c>
      <c r="G38" s="22">
        <v>1213697</v>
      </c>
      <c r="H38" s="23">
        <f t="shared" si="7"/>
        <v>-887300</v>
      </c>
      <c r="I38" s="4"/>
      <c r="J38" s="4"/>
    </row>
    <row r="39" spans="1:10">
      <c r="A39" s="45" t="s">
        <v>61</v>
      </c>
      <c r="B39" s="21" t="s">
        <v>62</v>
      </c>
      <c r="C39" s="22">
        <v>4822</v>
      </c>
      <c r="D39" s="22">
        <v>22908</v>
      </c>
      <c r="E39" s="23">
        <f t="shared" si="6"/>
        <v>-18086</v>
      </c>
      <c r="F39" s="22">
        <v>254962</v>
      </c>
      <c r="G39" s="22">
        <v>2020481</v>
      </c>
      <c r="H39" s="23">
        <f t="shared" si="7"/>
        <v>-1765519</v>
      </c>
      <c r="I39" s="4"/>
      <c r="J39" s="4"/>
    </row>
    <row r="40" spans="1:10">
      <c r="A40" s="45" t="s">
        <v>63</v>
      </c>
      <c r="B40" s="21" t="s">
        <v>64</v>
      </c>
      <c r="C40" s="22">
        <v>45051</v>
      </c>
      <c r="D40" s="22">
        <v>38724</v>
      </c>
      <c r="E40" s="23">
        <f t="shared" si="6"/>
        <v>6327</v>
      </c>
      <c r="F40" s="22">
        <v>774926</v>
      </c>
      <c r="G40" s="22">
        <v>268272</v>
      </c>
      <c r="H40" s="23">
        <f t="shared" si="7"/>
        <v>506654</v>
      </c>
      <c r="I40" s="4"/>
      <c r="J40" s="4"/>
    </row>
    <row r="41" spans="1:10">
      <c r="A41" s="45" t="s">
        <v>65</v>
      </c>
      <c r="B41" s="21" t="s">
        <v>66</v>
      </c>
      <c r="C41" s="22">
        <v>2393</v>
      </c>
      <c r="D41" s="22">
        <v>12490</v>
      </c>
      <c r="E41" s="23">
        <f t="shared" si="6"/>
        <v>-10097</v>
      </c>
      <c r="F41" s="22">
        <v>28756</v>
      </c>
      <c r="G41" s="22">
        <v>84589</v>
      </c>
      <c r="H41" s="23">
        <f t="shared" si="7"/>
        <v>-55833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298851</v>
      </c>
      <c r="D42" s="49">
        <f>SUM(D20:D41)</f>
        <v>737946</v>
      </c>
      <c r="E42" s="50">
        <f t="shared" si="6"/>
        <v>-439095</v>
      </c>
      <c r="F42" s="49">
        <f>SUM(F20:F41)</f>
        <v>14183716</v>
      </c>
      <c r="G42" s="49">
        <f>SUM(G20:G41)</f>
        <v>35252322</v>
      </c>
      <c r="H42" s="50">
        <f t="shared" si="7"/>
        <v>-21068606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37EF-A3BA-43B2-A703-4A4D5747A66F}">
  <sheetPr>
    <tabColor rgb="FFF765BC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149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150</v>
      </c>
      <c r="D3" s="7" t="s">
        <v>151</v>
      </c>
      <c r="E3" s="9" t="s">
        <v>68</v>
      </c>
      <c r="F3" s="71" t="s">
        <v>152</v>
      </c>
      <c r="G3" s="71" t="s">
        <v>153</v>
      </c>
      <c r="H3" s="9" t="s">
        <v>68</v>
      </c>
      <c r="I3" s="55" t="s">
        <v>86</v>
      </c>
      <c r="J3" s="55" t="s">
        <v>87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518</v>
      </c>
      <c r="D5" s="22">
        <v>1947</v>
      </c>
      <c r="E5" s="86">
        <f>IF(D5,(C5-D5)/D5,0)</f>
        <v>-0.73394966615305601</v>
      </c>
      <c r="F5" s="73">
        <v>327386</v>
      </c>
      <c r="G5" s="73">
        <v>1688535</v>
      </c>
      <c r="H5" s="87">
        <f>IF(G5,(F5-G5)/G5,0)</f>
        <v>-0.80611239920996602</v>
      </c>
      <c r="I5" s="24">
        <f>IF(C5,F5/C5,0)</f>
        <v>632.01930501930497</v>
      </c>
      <c r="J5" s="24">
        <f>IF(D5,G5/D5,0)</f>
        <v>867.24961479198771</v>
      </c>
      <c r="K5" s="86">
        <f>IF(J5,(I5-J5)/J5,0)</f>
        <v>-0.27123714529305776</v>
      </c>
    </row>
    <row r="6" spans="1:11" ht="16.5">
      <c r="A6" s="25" t="s">
        <v>9</v>
      </c>
      <c r="B6" s="26" t="s">
        <v>10</v>
      </c>
      <c r="C6" s="22">
        <v>215</v>
      </c>
      <c r="D6" s="22">
        <v>308</v>
      </c>
      <c r="E6" s="86">
        <f t="shared" ref="E6:E13" si="0">IF(D6,(C6-D6)/D6,0)</f>
        <v>-0.30194805194805197</v>
      </c>
      <c r="F6" s="73">
        <v>258004</v>
      </c>
      <c r="G6" s="73">
        <v>160374</v>
      </c>
      <c r="H6" s="87">
        <f t="shared" ref="H6:H13" si="1">IF(G6,(F6-G6)/G6,0)</f>
        <v>0.60876451295097711</v>
      </c>
      <c r="I6" s="24">
        <f t="shared" ref="I6:J11" si="2">IF(C6,F6/C6,0)</f>
        <v>1200.0186046511628</v>
      </c>
      <c r="J6" s="24">
        <f t="shared" si="2"/>
        <v>520.69480519480521</v>
      </c>
      <c r="K6" s="86">
        <f t="shared" ref="K6:K11" si="3">IF(J6,(I6-J6)/J6,0)</f>
        <v>1.3046486976227951</v>
      </c>
    </row>
    <row r="7" spans="1:11" ht="16.5">
      <c r="A7" s="20" t="s">
        <v>11</v>
      </c>
      <c r="B7" s="27" t="s">
        <v>12</v>
      </c>
      <c r="C7" s="22">
        <v>5</v>
      </c>
      <c r="D7" s="22">
        <v>2382</v>
      </c>
      <c r="E7" s="86">
        <f t="shared" si="0"/>
        <v>-0.99790092359361882</v>
      </c>
      <c r="F7" s="73">
        <v>1190</v>
      </c>
      <c r="G7" s="73">
        <v>294152</v>
      </c>
      <c r="H7" s="87">
        <f t="shared" si="1"/>
        <v>-0.99595447251760993</v>
      </c>
      <c r="I7" s="24">
        <f t="shared" si="2"/>
        <v>238</v>
      </c>
      <c r="J7" s="24">
        <f t="shared" si="2"/>
        <v>123.48950461796809</v>
      </c>
      <c r="K7" s="86">
        <f t="shared" si="3"/>
        <v>0.92728929261062309</v>
      </c>
    </row>
    <row r="8" spans="1:11" ht="16.5">
      <c r="A8" s="20" t="s">
        <v>13</v>
      </c>
      <c r="B8" s="27" t="s">
        <v>14</v>
      </c>
      <c r="C8" s="22">
        <v>0</v>
      </c>
      <c r="D8" s="22">
        <v>179</v>
      </c>
      <c r="E8" s="86">
        <f t="shared" si="0"/>
        <v>-1</v>
      </c>
      <c r="F8" s="73">
        <v>0</v>
      </c>
      <c r="G8" s="73">
        <v>195919</v>
      </c>
      <c r="H8" s="87">
        <f t="shared" si="1"/>
        <v>-1</v>
      </c>
      <c r="I8" s="24">
        <f t="shared" si="2"/>
        <v>0</v>
      </c>
      <c r="J8" s="24">
        <f t="shared" si="2"/>
        <v>1094.5195530726257</v>
      </c>
      <c r="K8" s="86">
        <f t="shared" si="3"/>
        <v>-1</v>
      </c>
    </row>
    <row r="9" spans="1:11" ht="16.5">
      <c r="A9" s="20" t="s">
        <v>15</v>
      </c>
      <c r="B9" s="27" t="s">
        <v>16</v>
      </c>
      <c r="C9" s="22">
        <v>871</v>
      </c>
      <c r="D9" s="22">
        <v>5330</v>
      </c>
      <c r="E9" s="86">
        <f t="shared" si="0"/>
        <v>-0.8365853658536585</v>
      </c>
      <c r="F9" s="73">
        <v>1293540</v>
      </c>
      <c r="G9" s="73">
        <v>3880520</v>
      </c>
      <c r="H9" s="87">
        <f t="shared" si="1"/>
        <v>-0.66665807675260014</v>
      </c>
      <c r="I9" s="24">
        <f t="shared" si="2"/>
        <v>1485.1205510907002</v>
      </c>
      <c r="J9" s="24">
        <f t="shared" si="2"/>
        <v>728.05253283302068</v>
      </c>
      <c r="K9" s="86">
        <f t="shared" si="3"/>
        <v>1.0398535601706556</v>
      </c>
    </row>
    <row r="10" spans="1:11" ht="16.5">
      <c r="A10" s="20" t="s">
        <v>17</v>
      </c>
      <c r="B10" s="27" t="s">
        <v>18</v>
      </c>
      <c r="C10" s="22">
        <v>13854</v>
      </c>
      <c r="D10" s="22">
        <v>34460</v>
      </c>
      <c r="E10" s="86">
        <f t="shared" si="0"/>
        <v>-0.59796865931514798</v>
      </c>
      <c r="F10" s="73">
        <v>22561976</v>
      </c>
      <c r="G10" s="73">
        <v>52460910</v>
      </c>
      <c r="H10" s="87">
        <f t="shared" si="1"/>
        <v>-0.56992785676039548</v>
      </c>
      <c r="I10" s="24">
        <f t="shared" si="2"/>
        <v>1628.5531976324528</v>
      </c>
      <c r="J10" s="24">
        <f t="shared" si="2"/>
        <v>1522.3711549622751</v>
      </c>
      <c r="K10" s="86">
        <f t="shared" si="3"/>
        <v>6.9747802514564139E-2</v>
      </c>
    </row>
    <row r="11" spans="1:11" ht="20.25" thickBot="1">
      <c r="A11" s="29" t="s">
        <v>19</v>
      </c>
      <c r="B11" s="67" t="s">
        <v>20</v>
      </c>
      <c r="C11" s="60">
        <f>SUM(C5:C10)</f>
        <v>15463</v>
      </c>
      <c r="D11" s="60">
        <f>SUM(D5:D10)</f>
        <v>44606</v>
      </c>
      <c r="E11" s="88">
        <f t="shared" si="0"/>
        <v>-0.65334259965027131</v>
      </c>
      <c r="F11" s="74">
        <f>SUM(F5:F10)</f>
        <v>24442096</v>
      </c>
      <c r="G11" s="74">
        <f>SUM(G5:G10)</f>
        <v>58680410</v>
      </c>
      <c r="H11" s="88">
        <f t="shared" si="1"/>
        <v>-0.58347094030188273</v>
      </c>
      <c r="I11" s="68">
        <f t="shared" si="2"/>
        <v>1580.6826618379357</v>
      </c>
      <c r="J11" s="69">
        <f t="shared" si="2"/>
        <v>1315.5272833251131</v>
      </c>
      <c r="K11" s="88">
        <f t="shared" si="3"/>
        <v>0.20155825110872549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101</v>
      </c>
      <c r="D13" s="22">
        <v>11</v>
      </c>
      <c r="E13" s="86">
        <f t="shared" si="0"/>
        <v>8.1818181818181817</v>
      </c>
      <c r="F13" s="73">
        <v>26682</v>
      </c>
      <c r="G13" s="73">
        <v>36375</v>
      </c>
      <c r="H13" s="89">
        <f t="shared" si="1"/>
        <v>-0.26647422680412369</v>
      </c>
      <c r="I13" s="24">
        <f t="shared" ref="I13:J13" si="4">IF(C13,F13/C13,0)</f>
        <v>264.1782178217822</v>
      </c>
      <c r="J13" s="24">
        <f t="shared" si="4"/>
        <v>3306.818181818182</v>
      </c>
      <c r="K13" s="86">
        <f t="shared" ref="K13" si="5">IF(J13,(I13-J13)/J13,0)</f>
        <v>-0.92011105440440955</v>
      </c>
    </row>
    <row r="14" spans="1:11" ht="20.25" thickBot="1">
      <c r="A14" s="29" t="s">
        <v>23</v>
      </c>
      <c r="B14" s="35" t="s">
        <v>75</v>
      </c>
      <c r="C14" s="30">
        <f>SUM(C11+C13)</f>
        <v>15564</v>
      </c>
      <c r="D14" s="30">
        <f>D11+D13</f>
        <v>44617</v>
      </c>
      <c r="E14" s="88">
        <f>(C14-D14)/D14</f>
        <v>-0.65116435439406506</v>
      </c>
      <c r="F14" s="76">
        <f>SUM(F11+F13)</f>
        <v>24468778</v>
      </c>
      <c r="G14" s="76">
        <f>G11+G13</f>
        <v>58716785</v>
      </c>
      <c r="H14" s="90">
        <f>(F14-G14)/G14</f>
        <v>-0.58327456109867049</v>
      </c>
      <c r="I14" s="31">
        <f>F14/C14</f>
        <v>1572.139424312516</v>
      </c>
      <c r="J14" s="59">
        <f>G14/D14</f>
        <v>1316.01822175404</v>
      </c>
      <c r="K14" s="85">
        <f>(I14-J14)/J14</f>
        <v>0.19461827984198249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8.75" customHeight="1">
      <c r="A16" s="101" t="s">
        <v>154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150</v>
      </c>
      <c r="D18" s="7" t="s">
        <v>151</v>
      </c>
      <c r="E18" s="9" t="s">
        <v>68</v>
      </c>
      <c r="F18" s="71" t="s">
        <v>152</v>
      </c>
      <c r="G18" s="71" t="s">
        <v>153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627</v>
      </c>
      <c r="D20" s="22">
        <v>1796</v>
      </c>
      <c r="E20" s="87">
        <f t="shared" ref="E20:E41" si="6">IF(D20,(C20-D20)/D20,0)</f>
        <v>-0.65089086859688194</v>
      </c>
      <c r="F20" s="73">
        <v>89225</v>
      </c>
      <c r="G20" s="73">
        <v>175540</v>
      </c>
      <c r="H20" s="91">
        <f t="shared" ref="H20:H24" si="7">IF(G20,(F20-G20)/G20,0)</f>
        <v>-0.49171129087387488</v>
      </c>
      <c r="I20" s="4"/>
      <c r="J20" s="4"/>
    </row>
    <row r="21" spans="1:10">
      <c r="A21" s="45" t="s">
        <v>29</v>
      </c>
      <c r="B21" s="21" t="s">
        <v>30</v>
      </c>
      <c r="C21" s="22">
        <v>17</v>
      </c>
      <c r="D21" s="22">
        <v>8</v>
      </c>
      <c r="E21" s="87">
        <f t="shared" si="6"/>
        <v>1.125</v>
      </c>
      <c r="F21" s="73">
        <v>1611</v>
      </c>
      <c r="G21" s="73">
        <v>1703</v>
      </c>
      <c r="H21" s="91">
        <f t="shared" si="7"/>
        <v>-5.4022313564298298E-2</v>
      </c>
      <c r="I21" s="4"/>
      <c r="J21" s="4"/>
    </row>
    <row r="22" spans="1:10">
      <c r="A22" s="45" t="s">
        <v>31</v>
      </c>
      <c r="B22" s="21" t="s">
        <v>32</v>
      </c>
      <c r="C22" s="22">
        <v>398618</v>
      </c>
      <c r="D22" s="22">
        <v>327777</v>
      </c>
      <c r="E22" s="87">
        <f t="shared" si="6"/>
        <v>0.21612559758616376</v>
      </c>
      <c r="F22" s="73">
        <v>25361695</v>
      </c>
      <c r="G22" s="73">
        <v>22230853</v>
      </c>
      <c r="H22" s="91">
        <f t="shared" si="7"/>
        <v>0.14083319250053067</v>
      </c>
      <c r="I22" s="4"/>
      <c r="J22" s="4"/>
    </row>
    <row r="23" spans="1:10">
      <c r="A23" s="45" t="s">
        <v>33</v>
      </c>
      <c r="B23" s="21" t="s">
        <v>34</v>
      </c>
      <c r="C23" s="22">
        <v>56473</v>
      </c>
      <c r="D23" s="22">
        <v>60880</v>
      </c>
      <c r="E23" s="87">
        <f t="shared" si="6"/>
        <v>-7.2388304862023647E-2</v>
      </c>
      <c r="F23" s="73">
        <v>1933317</v>
      </c>
      <c r="G23" s="73">
        <v>1560838</v>
      </c>
      <c r="H23" s="91">
        <f t="shared" si="7"/>
        <v>0.23864039701749956</v>
      </c>
      <c r="I23" s="4"/>
      <c r="J23" s="4"/>
    </row>
    <row r="24" spans="1:10">
      <c r="A24" s="45" t="s">
        <v>35</v>
      </c>
      <c r="B24" s="21" t="s">
        <v>36</v>
      </c>
      <c r="C24" s="22">
        <v>20968</v>
      </c>
      <c r="D24" s="22">
        <v>88372</v>
      </c>
      <c r="E24" s="87">
        <f t="shared" si="6"/>
        <v>-0.76273027655818582</v>
      </c>
      <c r="F24" s="73">
        <v>830538</v>
      </c>
      <c r="G24" s="73">
        <v>2107834</v>
      </c>
      <c r="H24" s="91">
        <f t="shared" si="7"/>
        <v>-0.60597561288033119</v>
      </c>
      <c r="I24" s="4"/>
      <c r="J24" s="4"/>
    </row>
    <row r="25" spans="1:10">
      <c r="A25" s="45" t="s">
        <v>37</v>
      </c>
      <c r="B25" s="21" t="s">
        <v>38</v>
      </c>
      <c r="C25" s="22">
        <v>22166</v>
      </c>
      <c r="D25" s="22">
        <v>34604</v>
      </c>
      <c r="E25" s="87">
        <f t="shared" si="6"/>
        <v>-0.35943821523523289</v>
      </c>
      <c r="F25" s="73">
        <v>5338648</v>
      </c>
      <c r="G25" s="73">
        <v>4313629</v>
      </c>
      <c r="H25" s="91">
        <f>IF(G25,(F25-G25)/G25,0)</f>
        <v>0.23762335611152466</v>
      </c>
      <c r="I25" s="4"/>
      <c r="J25" s="4"/>
    </row>
    <row r="26" spans="1:10">
      <c r="A26" s="45" t="s">
        <v>39</v>
      </c>
      <c r="B26" s="21" t="s">
        <v>40</v>
      </c>
      <c r="C26" s="22">
        <v>19621</v>
      </c>
      <c r="D26" s="22">
        <v>14084</v>
      </c>
      <c r="E26" s="87">
        <f t="shared" si="6"/>
        <v>0.39314115308151093</v>
      </c>
      <c r="F26" s="73">
        <v>2980940</v>
      </c>
      <c r="G26" s="73">
        <v>3353361</v>
      </c>
      <c r="H26" s="91">
        <f t="shared" ref="H26:H41" si="8">IF(G26,(F26-G26)/G26,0)</f>
        <v>-0.11105902406570602</v>
      </c>
      <c r="I26" s="4"/>
      <c r="J26" s="4"/>
    </row>
    <row r="27" spans="1:10">
      <c r="A27" s="45">
        <v>87149320103</v>
      </c>
      <c r="B27" s="21" t="s">
        <v>89</v>
      </c>
      <c r="C27" s="22">
        <v>127</v>
      </c>
      <c r="D27" s="22">
        <v>615</v>
      </c>
      <c r="E27" s="87">
        <f>IF(D27,(C27-D27)/D27,0)</f>
        <v>-0.79349593495934956</v>
      </c>
      <c r="F27" s="73">
        <v>1855</v>
      </c>
      <c r="G27" s="73">
        <v>12503</v>
      </c>
      <c r="H27" s="91">
        <f t="shared" si="8"/>
        <v>-0.85163560745421096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72</v>
      </c>
      <c r="E28" s="87">
        <f t="shared" si="6"/>
        <v>-1</v>
      </c>
      <c r="F28" s="73">
        <v>0</v>
      </c>
      <c r="G28" s="73">
        <v>11926</v>
      </c>
      <c r="H28" s="91">
        <f t="shared" si="8"/>
        <v>-1</v>
      </c>
      <c r="I28" s="4"/>
      <c r="J28" s="4"/>
    </row>
    <row r="29" spans="1:10">
      <c r="A29" s="45" t="s">
        <v>43</v>
      </c>
      <c r="B29" s="21" t="s">
        <v>44</v>
      </c>
      <c r="C29" s="22">
        <v>252324</v>
      </c>
      <c r="D29" s="22">
        <v>338253</v>
      </c>
      <c r="E29" s="87">
        <f t="shared" si="6"/>
        <v>-0.254037658202588</v>
      </c>
      <c r="F29" s="73">
        <v>8541244</v>
      </c>
      <c r="G29" s="73">
        <v>10928032</v>
      </c>
      <c r="H29" s="91">
        <f t="shared" si="8"/>
        <v>-0.21840968254851376</v>
      </c>
      <c r="I29" s="4"/>
      <c r="J29" s="4"/>
    </row>
    <row r="30" spans="1:10">
      <c r="A30" s="45" t="s">
        <v>45</v>
      </c>
      <c r="B30" s="21" t="s">
        <v>46</v>
      </c>
      <c r="C30" s="22">
        <v>11346</v>
      </c>
      <c r="D30" s="22">
        <v>15806</v>
      </c>
      <c r="E30" s="87">
        <f t="shared" si="6"/>
        <v>-0.28217132734404654</v>
      </c>
      <c r="F30" s="73">
        <v>747981</v>
      </c>
      <c r="G30" s="73">
        <v>813667</v>
      </c>
      <c r="H30" s="91">
        <f t="shared" si="8"/>
        <v>-8.0728356932258521E-2</v>
      </c>
      <c r="I30" s="4"/>
      <c r="J30" s="4"/>
    </row>
    <row r="31" spans="1:10">
      <c r="A31" s="45" t="s">
        <v>47</v>
      </c>
      <c r="B31" s="21" t="s">
        <v>48</v>
      </c>
      <c r="C31" s="22">
        <v>77949</v>
      </c>
      <c r="D31" s="22">
        <v>57169</v>
      </c>
      <c r="E31" s="87">
        <f t="shared" si="6"/>
        <v>0.36348370620441151</v>
      </c>
      <c r="F31" s="73">
        <v>910155</v>
      </c>
      <c r="G31" s="73">
        <v>1054228</v>
      </c>
      <c r="H31" s="91">
        <f t="shared" si="8"/>
        <v>-0.13666208827691922</v>
      </c>
      <c r="I31" s="4"/>
      <c r="J31" s="4"/>
    </row>
    <row r="32" spans="1:10">
      <c r="A32" s="45" t="s">
        <v>49</v>
      </c>
      <c r="B32" s="21" t="s">
        <v>50</v>
      </c>
      <c r="C32" s="22">
        <v>44134</v>
      </c>
      <c r="D32" s="22">
        <v>58431</v>
      </c>
      <c r="E32" s="87">
        <f t="shared" si="6"/>
        <v>-0.2446817613937807</v>
      </c>
      <c r="F32" s="73">
        <v>2615299</v>
      </c>
      <c r="G32" s="73">
        <v>3235679</v>
      </c>
      <c r="H32" s="91">
        <f t="shared" si="8"/>
        <v>-0.1917310091637644</v>
      </c>
      <c r="I32" s="4"/>
      <c r="J32" s="4"/>
    </row>
    <row r="33" spans="1:10">
      <c r="A33" s="45" t="s">
        <v>51</v>
      </c>
      <c r="B33" s="21" t="s">
        <v>52</v>
      </c>
      <c r="C33" s="22">
        <v>22796</v>
      </c>
      <c r="D33" s="22">
        <v>10077</v>
      </c>
      <c r="E33" s="87">
        <f t="shared" si="6"/>
        <v>1.262181204723628</v>
      </c>
      <c r="F33" s="73">
        <v>697768</v>
      </c>
      <c r="G33" s="73">
        <v>316669</v>
      </c>
      <c r="H33" s="91">
        <f t="shared" si="8"/>
        <v>1.2034616587035674</v>
      </c>
      <c r="I33" s="4"/>
      <c r="J33" s="4"/>
    </row>
    <row r="34" spans="1:10">
      <c r="A34" s="45" t="s">
        <v>53</v>
      </c>
      <c r="B34" s="21" t="s">
        <v>54</v>
      </c>
      <c r="C34" s="22">
        <v>85772</v>
      </c>
      <c r="D34" s="22">
        <v>49755</v>
      </c>
      <c r="E34" s="87">
        <f t="shared" si="6"/>
        <v>0.72388704652798719</v>
      </c>
      <c r="F34" s="73">
        <v>5583929</v>
      </c>
      <c r="G34" s="73">
        <v>3794796</v>
      </c>
      <c r="H34" s="91">
        <f t="shared" si="8"/>
        <v>0.47147013963332945</v>
      </c>
      <c r="I34" s="4"/>
      <c r="J34" s="4"/>
    </row>
    <row r="35" spans="1:10">
      <c r="A35" s="45">
        <v>87149320906</v>
      </c>
      <c r="B35" s="21" t="s">
        <v>88</v>
      </c>
      <c r="C35" s="22">
        <v>130267</v>
      </c>
      <c r="D35" s="22">
        <v>81875</v>
      </c>
      <c r="E35" s="87">
        <f t="shared" si="6"/>
        <v>0.59104732824427486</v>
      </c>
      <c r="F35" s="73">
        <v>3800776</v>
      </c>
      <c r="G35" s="73">
        <v>2083571</v>
      </c>
      <c r="H35" s="91">
        <f t="shared" si="8"/>
        <v>0.82416437932760633</v>
      </c>
      <c r="I35" s="4"/>
      <c r="J35" s="4"/>
    </row>
    <row r="36" spans="1:10">
      <c r="A36" s="45" t="s">
        <v>55</v>
      </c>
      <c r="B36" s="21" t="s">
        <v>56</v>
      </c>
      <c r="C36" s="22">
        <v>2123</v>
      </c>
      <c r="D36" s="22">
        <v>1746</v>
      </c>
      <c r="E36" s="87">
        <f t="shared" si="6"/>
        <v>0.215922107674685</v>
      </c>
      <c r="F36" s="73">
        <v>101620</v>
      </c>
      <c r="G36" s="73">
        <v>68082</v>
      </c>
      <c r="H36" s="91">
        <f t="shared" si="8"/>
        <v>0.49261185041567523</v>
      </c>
      <c r="I36" s="4"/>
      <c r="J36" s="4"/>
    </row>
    <row r="37" spans="1:10">
      <c r="A37" s="45" t="s">
        <v>57</v>
      </c>
      <c r="B37" s="21" t="s">
        <v>58</v>
      </c>
      <c r="C37" s="28">
        <v>8567</v>
      </c>
      <c r="D37" s="22">
        <v>19597</v>
      </c>
      <c r="E37" s="87">
        <f t="shared" si="6"/>
        <v>-0.56284125121192019</v>
      </c>
      <c r="F37" s="73">
        <v>295062</v>
      </c>
      <c r="G37" s="73">
        <v>931141</v>
      </c>
      <c r="H37" s="91">
        <f t="shared" si="8"/>
        <v>-0.68311780922545562</v>
      </c>
      <c r="I37" s="4"/>
      <c r="J37" s="4"/>
    </row>
    <row r="38" spans="1:10">
      <c r="A38" s="45" t="s">
        <v>59</v>
      </c>
      <c r="B38" s="21" t="s">
        <v>60</v>
      </c>
      <c r="C38" s="22">
        <v>20546</v>
      </c>
      <c r="D38" s="22">
        <v>17485</v>
      </c>
      <c r="E38" s="87">
        <f t="shared" si="6"/>
        <v>0.17506434086359737</v>
      </c>
      <c r="F38" s="73">
        <v>1086960</v>
      </c>
      <c r="G38" s="73">
        <v>543882</v>
      </c>
      <c r="H38" s="91">
        <f t="shared" si="8"/>
        <v>0.99852173817114742</v>
      </c>
      <c r="I38" s="4"/>
      <c r="J38" s="4"/>
    </row>
    <row r="39" spans="1:10">
      <c r="A39" s="45" t="s">
        <v>61</v>
      </c>
      <c r="B39" s="21" t="s">
        <v>62</v>
      </c>
      <c r="C39" s="22">
        <v>20200</v>
      </c>
      <c r="D39" s="22">
        <v>54963</v>
      </c>
      <c r="E39" s="87">
        <f t="shared" si="6"/>
        <v>-0.63248003202154179</v>
      </c>
      <c r="F39" s="73">
        <v>1181666</v>
      </c>
      <c r="G39" s="73">
        <v>1978974</v>
      </c>
      <c r="H39" s="91">
        <f t="shared" si="8"/>
        <v>-0.40288957813493254</v>
      </c>
      <c r="I39" s="4"/>
      <c r="J39" s="4"/>
    </row>
    <row r="40" spans="1:10">
      <c r="A40" s="45" t="s">
        <v>63</v>
      </c>
      <c r="B40" s="21" t="s">
        <v>64</v>
      </c>
      <c r="C40" s="22">
        <v>209426</v>
      </c>
      <c r="D40" s="22">
        <v>231348</v>
      </c>
      <c r="E40" s="87">
        <f t="shared" si="6"/>
        <v>-9.4757681069211744E-2</v>
      </c>
      <c r="F40" s="73">
        <v>3549496</v>
      </c>
      <c r="G40" s="73">
        <v>4493015</v>
      </c>
      <c r="H40" s="91">
        <f t="shared" si="8"/>
        <v>-0.20999685066709103</v>
      </c>
      <c r="I40" s="4"/>
      <c r="J40" s="4"/>
    </row>
    <row r="41" spans="1:10">
      <c r="A41" s="45" t="s">
        <v>65</v>
      </c>
      <c r="B41" s="21" t="s">
        <v>66</v>
      </c>
      <c r="C41" s="22">
        <v>6789</v>
      </c>
      <c r="D41" s="22">
        <v>9357</v>
      </c>
      <c r="E41" s="87">
        <f t="shared" si="6"/>
        <v>-0.2744469381211927</v>
      </c>
      <c r="F41" s="73">
        <v>76777</v>
      </c>
      <c r="G41" s="73">
        <v>64480</v>
      </c>
      <c r="H41" s="91">
        <f t="shared" si="8"/>
        <v>0.19071029776674939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1410856</v>
      </c>
      <c r="D42" s="60">
        <f>SUM(D20:D41)</f>
        <v>1474070</v>
      </c>
      <c r="E42" s="88">
        <f t="shared" ref="E42" si="9">(C42-D42)/D42</f>
        <v>-4.2883987870318233E-2</v>
      </c>
      <c r="F42" s="74">
        <f>SUM(F20:F41)</f>
        <v>65726562</v>
      </c>
      <c r="G42" s="74">
        <f>SUM(G20:G41)</f>
        <v>64074403</v>
      </c>
      <c r="H42" s="88">
        <f t="shared" ref="H42" si="10">(F42-G42)/G42</f>
        <v>2.5785008094417985E-2</v>
      </c>
    </row>
    <row r="43" spans="1:10" ht="7.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189" priority="7" operator="greaterThanOrEqual">
      <formula>0</formula>
    </cfRule>
    <cfRule type="cellIs" dxfId="188" priority="8" operator="lessThan">
      <formula>0</formula>
    </cfRule>
  </conditionalFormatting>
  <conditionalFormatting sqref="E13">
    <cfRule type="cellIs" dxfId="187" priority="5" operator="greaterThanOrEqual">
      <formula>0</formula>
    </cfRule>
    <cfRule type="cellIs" dxfId="186" priority="6" operator="lessThan">
      <formula>0</formula>
    </cfRule>
  </conditionalFormatting>
  <conditionalFormatting sqref="E20:E41">
    <cfRule type="cellIs" dxfId="185" priority="11" operator="greaterThanOrEqual">
      <formula>0</formula>
    </cfRule>
    <cfRule type="cellIs" dxfId="184" priority="12" operator="lessThan">
      <formula>0</formula>
    </cfRule>
  </conditionalFormatting>
  <conditionalFormatting sqref="H5:H10">
    <cfRule type="cellIs" dxfId="183" priority="9" operator="greaterThanOrEqual">
      <formula>0</formula>
    </cfRule>
    <cfRule type="cellIs" dxfId="182" priority="10" operator="lessThan">
      <formula>0</formula>
    </cfRule>
  </conditionalFormatting>
  <conditionalFormatting sqref="H13">
    <cfRule type="cellIs" dxfId="181" priority="13" operator="greaterThanOrEqual">
      <formula>0</formula>
    </cfRule>
    <cfRule type="cellIs" dxfId="180" priority="14" operator="lessThan">
      <formula>0</formula>
    </cfRule>
  </conditionalFormatting>
  <conditionalFormatting sqref="K5:K10">
    <cfRule type="cellIs" dxfId="179" priority="3" operator="greaterThanOrEqual">
      <formula>0</formula>
    </cfRule>
    <cfRule type="cellIs" dxfId="178" priority="4" operator="lessThan">
      <formula>0</formula>
    </cfRule>
  </conditionalFormatting>
  <conditionalFormatting sqref="K13">
    <cfRule type="cellIs" dxfId="177" priority="1" operator="greaterThanOrEqual">
      <formula>0</formula>
    </cfRule>
    <cfRule type="cellIs" dxfId="176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9046-A170-4ECB-93B6-2E3D4033194E}">
  <sheetPr>
    <tabColor rgb="FFF765BC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16.625" style="4" customWidth="1"/>
    <col min="4" max="4" width="16.37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1" t="s">
        <v>155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150</v>
      </c>
      <c r="D3" s="7" t="s">
        <v>151</v>
      </c>
      <c r="E3" s="9" t="s">
        <v>78</v>
      </c>
      <c r="F3" s="71" t="s">
        <v>152</v>
      </c>
      <c r="G3" s="71" t="s">
        <v>153</v>
      </c>
      <c r="H3" s="9" t="s">
        <v>78</v>
      </c>
      <c r="I3" s="55" t="s">
        <v>83</v>
      </c>
      <c r="J3" s="55" t="s">
        <v>84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17940</v>
      </c>
      <c r="D5" s="22">
        <v>20639</v>
      </c>
      <c r="E5" s="87">
        <f>IF(D5,(C5-D5)/D5,0)</f>
        <v>-0.13077183972091672</v>
      </c>
      <c r="F5" s="73">
        <v>1026876</v>
      </c>
      <c r="G5" s="73">
        <v>1340129</v>
      </c>
      <c r="H5" s="87">
        <f t="shared" ref="H5:H11" si="0">(F5-G5)/G5</f>
        <v>-0.23374839287859603</v>
      </c>
      <c r="I5" s="24">
        <f t="shared" ref="I5:J11" si="1">F5/C5</f>
        <v>57.239464882943146</v>
      </c>
      <c r="J5" s="24">
        <f t="shared" si="1"/>
        <v>64.931876544406222</v>
      </c>
      <c r="K5" s="87">
        <f t="shared" ref="K5:K11" si="2">(I5-J5)/J5</f>
        <v>-0.11846895655637363</v>
      </c>
    </row>
    <row r="6" spans="1:11" ht="16.5">
      <c r="A6" s="25" t="s">
        <v>9</v>
      </c>
      <c r="B6" s="26" t="s">
        <v>10</v>
      </c>
      <c r="C6" s="22">
        <v>8517</v>
      </c>
      <c r="D6" s="22">
        <v>8188</v>
      </c>
      <c r="E6" s="87">
        <f t="shared" ref="E6:E11" si="3">IF(D6,(C6-D6)/D6,0)</f>
        <v>4.0180752320468978E-2</v>
      </c>
      <c r="F6" s="73">
        <v>692100</v>
      </c>
      <c r="G6" s="73">
        <v>813004</v>
      </c>
      <c r="H6" s="87">
        <f t="shared" si="0"/>
        <v>-0.14871267546039135</v>
      </c>
      <c r="I6" s="24">
        <f t="shared" si="1"/>
        <v>81.261007396970768</v>
      </c>
      <c r="J6" s="24">
        <f t="shared" si="1"/>
        <v>99.292134831460672</v>
      </c>
      <c r="K6" s="87">
        <f t="shared" si="2"/>
        <v>-0.18159673437474272</v>
      </c>
    </row>
    <row r="7" spans="1:11" ht="16.5">
      <c r="A7" s="20" t="s">
        <v>11</v>
      </c>
      <c r="B7" s="27" t="s">
        <v>12</v>
      </c>
      <c r="C7" s="22">
        <v>13608</v>
      </c>
      <c r="D7" s="22">
        <v>14076</v>
      </c>
      <c r="E7" s="87">
        <f t="shared" si="3"/>
        <v>-3.3248081841432228E-2</v>
      </c>
      <c r="F7" s="73">
        <v>769265</v>
      </c>
      <c r="G7" s="73">
        <v>892959</v>
      </c>
      <c r="H7" s="87">
        <f t="shared" si="0"/>
        <v>-0.13852147746985025</v>
      </c>
      <c r="I7" s="24">
        <f t="shared" si="1"/>
        <v>56.530349794238681</v>
      </c>
      <c r="J7" s="24">
        <f t="shared" si="1"/>
        <v>63.438405797101453</v>
      </c>
      <c r="K7" s="87">
        <f t="shared" si="2"/>
        <v>-0.10889390923468643</v>
      </c>
    </row>
    <row r="8" spans="1:11" ht="16.5">
      <c r="A8" s="20" t="s">
        <v>13</v>
      </c>
      <c r="B8" s="27" t="s">
        <v>14</v>
      </c>
      <c r="C8" s="22">
        <v>21090</v>
      </c>
      <c r="D8" s="22">
        <v>22278</v>
      </c>
      <c r="E8" s="87">
        <f t="shared" si="3"/>
        <v>-5.3326151360086185E-2</v>
      </c>
      <c r="F8" s="73">
        <v>2573663</v>
      </c>
      <c r="G8" s="73">
        <v>2375229</v>
      </c>
      <c r="H8" s="87">
        <f t="shared" si="0"/>
        <v>8.3543102580845893E-2</v>
      </c>
      <c r="I8" s="24">
        <f t="shared" si="1"/>
        <v>122.03238501659554</v>
      </c>
      <c r="J8" s="24">
        <f t="shared" si="1"/>
        <v>106.61769458658766</v>
      </c>
      <c r="K8" s="87">
        <f t="shared" si="2"/>
        <v>0.14457910096235588</v>
      </c>
    </row>
    <row r="9" spans="1:11" ht="16.5">
      <c r="A9" s="20" t="s">
        <v>15</v>
      </c>
      <c r="B9" s="27" t="s">
        <v>16</v>
      </c>
      <c r="C9" s="22">
        <v>6213</v>
      </c>
      <c r="D9" s="22">
        <v>8676</v>
      </c>
      <c r="E9" s="87">
        <f t="shared" si="3"/>
        <v>-0.28388658367911479</v>
      </c>
      <c r="F9" s="73">
        <v>739233</v>
      </c>
      <c r="G9" s="73">
        <v>1140111</v>
      </c>
      <c r="H9" s="87">
        <f t="shared" si="0"/>
        <v>-0.35161313240552894</v>
      </c>
      <c r="I9" s="24">
        <f t="shared" si="1"/>
        <v>118.98165137614679</v>
      </c>
      <c r="J9" s="24">
        <f t="shared" si="1"/>
        <v>131.40975103734439</v>
      </c>
      <c r="K9" s="87">
        <f t="shared" si="2"/>
        <v>-9.4575170891738114E-2</v>
      </c>
    </row>
    <row r="10" spans="1:11" ht="16.5">
      <c r="A10" s="20" t="s">
        <v>17</v>
      </c>
      <c r="B10" s="27" t="s">
        <v>18</v>
      </c>
      <c r="C10" s="22">
        <v>10886</v>
      </c>
      <c r="D10" s="22">
        <v>10397</v>
      </c>
      <c r="E10" s="87">
        <f t="shared" si="3"/>
        <v>4.7032797922477637E-2</v>
      </c>
      <c r="F10" s="73">
        <v>3915421</v>
      </c>
      <c r="G10" s="73">
        <v>3520756</v>
      </c>
      <c r="H10" s="87">
        <f t="shared" si="0"/>
        <v>0.11209666333026203</v>
      </c>
      <c r="I10" s="24">
        <f t="shared" si="1"/>
        <v>359.67490354583867</v>
      </c>
      <c r="J10" s="24">
        <f t="shared" si="1"/>
        <v>338.63191305184188</v>
      </c>
      <c r="K10" s="87">
        <f t="shared" si="2"/>
        <v>6.214119131404866E-2</v>
      </c>
    </row>
    <row r="11" spans="1:11" ht="20.25" thickBot="1">
      <c r="A11" s="47" t="s">
        <v>19</v>
      </c>
      <c r="B11" s="67" t="s">
        <v>20</v>
      </c>
      <c r="C11" s="60">
        <f>SUM(C5:C10)</f>
        <v>78254</v>
      </c>
      <c r="D11" s="60">
        <f>SUM(D5:D10)</f>
        <v>84254</v>
      </c>
      <c r="E11" s="88">
        <f t="shared" si="3"/>
        <v>-7.1213236166828869E-2</v>
      </c>
      <c r="F11" s="74">
        <f>SUM(F5:F10)</f>
        <v>9716558</v>
      </c>
      <c r="G11" s="74">
        <f>SUM(G5:G10)</f>
        <v>10082188</v>
      </c>
      <c r="H11" s="88">
        <f t="shared" si="0"/>
        <v>-3.6264945664572015E-2</v>
      </c>
      <c r="I11" s="69">
        <f t="shared" si="1"/>
        <v>124.16691798502313</v>
      </c>
      <c r="J11" s="69">
        <f t="shared" si="1"/>
        <v>119.66420585372801</v>
      </c>
      <c r="K11" s="88">
        <f t="shared" si="2"/>
        <v>3.7627894650460757E-2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346</v>
      </c>
      <c r="D13" s="22">
        <v>1086</v>
      </c>
      <c r="E13" s="89">
        <f>(C13-D13)/D13</f>
        <v>-0.68139963167587481</v>
      </c>
      <c r="F13" s="73">
        <v>29546</v>
      </c>
      <c r="G13" s="73">
        <v>61383</v>
      </c>
      <c r="H13" s="89">
        <f>(F13-G13)/G13</f>
        <v>-0.51866151866151866</v>
      </c>
      <c r="I13" s="24">
        <f>F13/C13</f>
        <v>85.393063583815035</v>
      </c>
      <c r="J13" s="24">
        <f>G13/D13</f>
        <v>56.52209944751381</v>
      </c>
      <c r="K13" s="89">
        <f>(I13-J13)/J13</f>
        <v>0.51079072466355724</v>
      </c>
    </row>
    <row r="14" spans="1:11" ht="20.25" thickBot="1">
      <c r="A14" s="47" t="s">
        <v>23</v>
      </c>
      <c r="B14" s="70" t="s">
        <v>75</v>
      </c>
      <c r="C14" s="60">
        <f>C11+C13</f>
        <v>78600</v>
      </c>
      <c r="D14" s="60">
        <f>D11+D13</f>
        <v>85340</v>
      </c>
      <c r="E14" s="88">
        <f>(C14-D14)/D14</f>
        <v>-7.8978204827747839E-2</v>
      </c>
      <c r="F14" s="74">
        <f>F11+F13</f>
        <v>9746104</v>
      </c>
      <c r="G14" s="74">
        <f>G11+G13</f>
        <v>10143571</v>
      </c>
      <c r="H14" s="94">
        <f>(F14-G14)/G14</f>
        <v>-3.9184129533869287E-2</v>
      </c>
      <c r="I14" s="69">
        <f>F14/C14</f>
        <v>123.99623409669211</v>
      </c>
      <c r="J14" s="69">
        <f>G14/D14</f>
        <v>118.86068666510428</v>
      </c>
      <c r="K14" s="88">
        <f>(I14-J14)/J14</f>
        <v>4.3206442564625899E-2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22.5" customHeight="1">
      <c r="A16" s="100" t="s">
        <v>156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150</v>
      </c>
      <c r="D18" s="7" t="s">
        <v>151</v>
      </c>
      <c r="E18" s="9" t="s">
        <v>78</v>
      </c>
      <c r="F18" s="71" t="s">
        <v>152</v>
      </c>
      <c r="G18" s="71" t="s">
        <v>153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12884</v>
      </c>
      <c r="D20" s="22">
        <v>15209</v>
      </c>
      <c r="E20" s="91">
        <f>(C20-D20)/D20</f>
        <v>-0.15287001117759222</v>
      </c>
      <c r="F20" s="73">
        <v>520131</v>
      </c>
      <c r="G20" s="73">
        <v>766593</v>
      </c>
      <c r="H20" s="91">
        <f t="shared" ref="H20:H24" si="4">IF(G20,(F20-G20)/G20,0)</f>
        <v>-0.32150306616418362</v>
      </c>
      <c r="I20" s="4"/>
      <c r="J20" s="4"/>
    </row>
    <row r="21" spans="1:10">
      <c r="A21" s="45" t="s">
        <v>29</v>
      </c>
      <c r="B21" s="21" t="s">
        <v>30</v>
      </c>
      <c r="C21" s="4">
        <v>6845</v>
      </c>
      <c r="D21" s="22">
        <v>8765</v>
      </c>
      <c r="E21" s="91">
        <f t="shared" ref="E21:E41" si="5">IF(D21,(C21-D21)/D21,0)</f>
        <v>-0.21905305191100971</v>
      </c>
      <c r="F21" s="73">
        <v>464292</v>
      </c>
      <c r="G21" s="73">
        <v>465379</v>
      </c>
      <c r="H21" s="91">
        <f t="shared" si="4"/>
        <v>-2.3357306625352669E-3</v>
      </c>
      <c r="I21" s="4"/>
      <c r="J21" s="4"/>
    </row>
    <row r="22" spans="1:10">
      <c r="A22" s="45" t="s">
        <v>31</v>
      </c>
      <c r="B22" s="21" t="s">
        <v>32</v>
      </c>
      <c r="C22" s="22">
        <v>1451522</v>
      </c>
      <c r="D22" s="22">
        <v>1506627</v>
      </c>
      <c r="E22" s="91">
        <f t="shared" si="5"/>
        <v>-3.6575077972185552E-2</v>
      </c>
      <c r="F22" s="73">
        <v>88147498</v>
      </c>
      <c r="G22" s="73">
        <v>99160463</v>
      </c>
      <c r="H22" s="91">
        <f>IF(G22,(F22-G22)/G22,0)</f>
        <v>-0.11106205706199658</v>
      </c>
      <c r="I22" s="4"/>
      <c r="J22" s="4"/>
    </row>
    <row r="23" spans="1:10">
      <c r="A23" s="45" t="s">
        <v>33</v>
      </c>
      <c r="B23" s="21" t="s">
        <v>34</v>
      </c>
      <c r="C23" s="22">
        <v>242643</v>
      </c>
      <c r="D23" s="22">
        <v>249110</v>
      </c>
      <c r="E23" s="91">
        <f t="shared" si="5"/>
        <v>-2.5960419091967404E-2</v>
      </c>
      <c r="F23" s="73">
        <v>27541926</v>
      </c>
      <c r="G23" s="73">
        <v>25410791</v>
      </c>
      <c r="H23" s="91">
        <f t="shared" si="4"/>
        <v>8.386732235135852E-2</v>
      </c>
      <c r="I23" s="4"/>
      <c r="J23" s="4"/>
    </row>
    <row r="24" spans="1:10">
      <c r="A24" s="45" t="s">
        <v>35</v>
      </c>
      <c r="B24" s="21" t="s">
        <v>36</v>
      </c>
      <c r="C24" s="22">
        <v>19861</v>
      </c>
      <c r="D24" s="22">
        <v>25819</v>
      </c>
      <c r="E24" s="91">
        <f t="shared" si="5"/>
        <v>-0.23076029280762228</v>
      </c>
      <c r="F24" s="73">
        <v>2325336</v>
      </c>
      <c r="G24" s="73">
        <v>1551093</v>
      </c>
      <c r="H24" s="92">
        <f t="shared" si="4"/>
        <v>0.49915962485808396</v>
      </c>
      <c r="I24" s="4"/>
      <c r="J24" s="4"/>
    </row>
    <row r="25" spans="1:10">
      <c r="A25" s="45" t="s">
        <v>37</v>
      </c>
      <c r="B25" s="21" t="s">
        <v>38</v>
      </c>
      <c r="C25" s="22">
        <v>23640</v>
      </c>
      <c r="D25" s="22">
        <v>62025</v>
      </c>
      <c r="E25" s="87">
        <f t="shared" si="5"/>
        <v>-0.618863361547763</v>
      </c>
      <c r="F25" s="73">
        <v>1283368</v>
      </c>
      <c r="G25" s="73">
        <v>886218</v>
      </c>
      <c r="H25" s="91">
        <f>IF(G25,(F25-G25)/G25,0)</f>
        <v>0.44814029956511831</v>
      </c>
      <c r="I25" s="4"/>
      <c r="J25" s="4"/>
    </row>
    <row r="26" spans="1:10">
      <c r="A26" s="45" t="s">
        <v>39</v>
      </c>
      <c r="B26" s="21" t="s">
        <v>40</v>
      </c>
      <c r="C26" s="22">
        <v>136380</v>
      </c>
      <c r="D26" s="22">
        <v>208242</v>
      </c>
      <c r="E26" s="87">
        <f t="shared" si="5"/>
        <v>-0.34508888696804679</v>
      </c>
      <c r="F26" s="73">
        <v>5462140</v>
      </c>
      <c r="G26" s="73">
        <v>7152152</v>
      </c>
      <c r="H26" s="91">
        <f t="shared" ref="H26:H41" si="6">IF(G26,(F26-G26)/G26,0)</f>
        <v>-0.23629419508981353</v>
      </c>
      <c r="I26" s="4"/>
      <c r="J26" s="4"/>
    </row>
    <row r="27" spans="1:10">
      <c r="A27" s="45">
        <v>87149320103</v>
      </c>
      <c r="B27" s="21" t="s">
        <v>89</v>
      </c>
      <c r="C27" s="22">
        <v>857</v>
      </c>
      <c r="D27" s="22">
        <v>2700</v>
      </c>
      <c r="E27" s="87">
        <f>IF(D27,(C27-D27)/D27,0)</f>
        <v>-0.68259259259259264</v>
      </c>
      <c r="F27" s="73">
        <v>21378</v>
      </c>
      <c r="G27" s="73">
        <v>48440</v>
      </c>
      <c r="H27" s="91">
        <f t="shared" si="6"/>
        <v>-0.55867052023121389</v>
      </c>
      <c r="I27" s="4"/>
      <c r="J27" s="4"/>
    </row>
    <row r="28" spans="1:10">
      <c r="A28" s="45" t="s">
        <v>41</v>
      </c>
      <c r="B28" s="21" t="s">
        <v>42</v>
      </c>
      <c r="C28" s="22">
        <v>7671</v>
      </c>
      <c r="D28" s="22">
        <v>9519</v>
      </c>
      <c r="E28" s="87">
        <f t="shared" si="5"/>
        <v>-0.19413803971005358</v>
      </c>
      <c r="F28" s="73">
        <v>119765</v>
      </c>
      <c r="G28" s="73">
        <v>104088</v>
      </c>
      <c r="H28" s="91">
        <f t="shared" si="6"/>
        <v>0.15061294289447391</v>
      </c>
      <c r="I28" s="4"/>
      <c r="J28" s="4"/>
    </row>
    <row r="29" spans="1:10">
      <c r="A29" s="45" t="s">
        <v>43</v>
      </c>
      <c r="B29" s="21" t="s">
        <v>44</v>
      </c>
      <c r="C29" s="22">
        <v>356479</v>
      </c>
      <c r="D29" s="22">
        <v>280885</v>
      </c>
      <c r="E29" s="87">
        <f t="shared" si="5"/>
        <v>0.26912793491998505</v>
      </c>
      <c r="F29" s="73">
        <v>5029411</v>
      </c>
      <c r="G29" s="73">
        <v>4355118</v>
      </c>
      <c r="H29" s="91">
        <f t="shared" si="6"/>
        <v>0.15482772223393257</v>
      </c>
      <c r="I29" s="4"/>
      <c r="J29" s="4"/>
    </row>
    <row r="30" spans="1:10">
      <c r="A30" s="45" t="s">
        <v>45</v>
      </c>
      <c r="B30" s="21" t="s">
        <v>46</v>
      </c>
      <c r="C30" s="22">
        <v>248542</v>
      </c>
      <c r="D30" s="22">
        <v>197938</v>
      </c>
      <c r="E30" s="87">
        <f t="shared" si="5"/>
        <v>0.25565581141569582</v>
      </c>
      <c r="F30" s="73">
        <v>2501036</v>
      </c>
      <c r="G30" s="73">
        <v>2102542</v>
      </c>
      <c r="H30" s="91">
        <f t="shared" si="6"/>
        <v>0.18952962651875682</v>
      </c>
      <c r="I30" s="4"/>
      <c r="J30" s="4"/>
    </row>
    <row r="31" spans="1:10">
      <c r="A31" s="45" t="s">
        <v>47</v>
      </c>
      <c r="B31" s="21" t="s">
        <v>48</v>
      </c>
      <c r="C31" s="22">
        <v>92269</v>
      </c>
      <c r="D31" s="22">
        <v>81667</v>
      </c>
      <c r="E31" s="87">
        <f t="shared" si="5"/>
        <v>0.12981987828621108</v>
      </c>
      <c r="F31" s="73">
        <v>819752</v>
      </c>
      <c r="G31" s="73">
        <v>1161272</v>
      </c>
      <c r="H31" s="91">
        <f t="shared" si="6"/>
        <v>-0.29409130677395134</v>
      </c>
      <c r="I31" s="4"/>
      <c r="J31" s="4"/>
    </row>
    <row r="32" spans="1:10">
      <c r="A32" s="45" t="s">
        <v>49</v>
      </c>
      <c r="B32" s="21" t="s">
        <v>50</v>
      </c>
      <c r="C32" s="22">
        <v>364179</v>
      </c>
      <c r="D32" s="22">
        <v>291643</v>
      </c>
      <c r="E32" s="87">
        <f t="shared" si="5"/>
        <v>0.24871503859170288</v>
      </c>
      <c r="F32" s="73">
        <v>4149030</v>
      </c>
      <c r="G32" s="73">
        <v>2605187</v>
      </c>
      <c r="H32" s="91">
        <f t="shared" si="6"/>
        <v>0.59260352519799919</v>
      </c>
      <c r="I32" s="4"/>
      <c r="J32" s="4"/>
    </row>
    <row r="33" spans="1:10">
      <c r="A33" s="45" t="s">
        <v>51</v>
      </c>
      <c r="B33" s="21" t="s">
        <v>52</v>
      </c>
      <c r="C33" s="22">
        <v>227517</v>
      </c>
      <c r="D33" s="22">
        <v>182051</v>
      </c>
      <c r="E33" s="87">
        <f t="shared" si="5"/>
        <v>0.2497432038274989</v>
      </c>
      <c r="F33" s="73">
        <v>855099</v>
      </c>
      <c r="G33" s="73">
        <v>779308</v>
      </c>
      <c r="H33" s="92">
        <f t="shared" si="6"/>
        <v>9.7254230676446285E-2</v>
      </c>
      <c r="I33" s="4"/>
      <c r="J33" s="4"/>
    </row>
    <row r="34" spans="1:10">
      <c r="A34" s="45" t="s">
        <v>53</v>
      </c>
      <c r="B34" s="21" t="s">
        <v>54</v>
      </c>
      <c r="C34" s="22">
        <v>42928</v>
      </c>
      <c r="D34" s="22">
        <v>49434</v>
      </c>
      <c r="E34" s="87">
        <f t="shared" si="5"/>
        <v>-0.13160982319860826</v>
      </c>
      <c r="F34" s="73">
        <v>1007202</v>
      </c>
      <c r="G34" s="73">
        <v>1508676</v>
      </c>
      <c r="H34" s="91">
        <f t="shared" si="6"/>
        <v>-0.3323934363640702</v>
      </c>
      <c r="I34" s="4"/>
      <c r="J34" s="4"/>
    </row>
    <row r="35" spans="1:10">
      <c r="A35" s="45">
        <v>87149320906</v>
      </c>
      <c r="B35" s="21" t="s">
        <v>88</v>
      </c>
      <c r="C35" s="22">
        <v>81533</v>
      </c>
      <c r="D35" s="22">
        <v>42551</v>
      </c>
      <c r="E35" s="87">
        <f t="shared" si="5"/>
        <v>0.91612418039529031</v>
      </c>
      <c r="F35" s="73">
        <v>940234</v>
      </c>
      <c r="G35" s="73">
        <v>331589</v>
      </c>
      <c r="H35" s="91">
        <f t="shared" si="6"/>
        <v>1.8355403828233143</v>
      </c>
      <c r="I35" s="4"/>
      <c r="J35" s="4"/>
    </row>
    <row r="36" spans="1:10">
      <c r="A36" s="45" t="s">
        <v>55</v>
      </c>
      <c r="B36" s="21" t="s">
        <v>56</v>
      </c>
      <c r="C36" s="22">
        <v>10253</v>
      </c>
      <c r="D36" s="22">
        <v>12666</v>
      </c>
      <c r="E36" s="87">
        <f t="shared" si="5"/>
        <v>-0.19051002684351809</v>
      </c>
      <c r="F36" s="73">
        <v>67033</v>
      </c>
      <c r="G36" s="73">
        <v>30697</v>
      </c>
      <c r="H36" s="92">
        <f t="shared" si="6"/>
        <v>1.1836987327751898</v>
      </c>
      <c r="I36" s="4"/>
      <c r="J36" s="4"/>
    </row>
    <row r="37" spans="1:10">
      <c r="A37" s="45" t="s">
        <v>57</v>
      </c>
      <c r="B37" s="21" t="s">
        <v>58</v>
      </c>
      <c r="C37" s="22">
        <v>45255</v>
      </c>
      <c r="D37" s="22">
        <v>57612</v>
      </c>
      <c r="E37" s="87">
        <f t="shared" si="5"/>
        <v>-0.21448656529889606</v>
      </c>
      <c r="F37" s="73">
        <v>1474748</v>
      </c>
      <c r="G37" s="73">
        <v>1252337</v>
      </c>
      <c r="H37" s="91">
        <f t="shared" si="6"/>
        <v>0.17759676508799149</v>
      </c>
      <c r="I37" s="4"/>
      <c r="J37" s="4"/>
    </row>
    <row r="38" spans="1:10">
      <c r="A38" s="45" t="s">
        <v>59</v>
      </c>
      <c r="B38" s="21" t="s">
        <v>60</v>
      </c>
      <c r="C38" s="22">
        <v>122606</v>
      </c>
      <c r="D38" s="22">
        <v>113573</v>
      </c>
      <c r="E38" s="87">
        <f t="shared" si="5"/>
        <v>7.9534748575805864E-2</v>
      </c>
      <c r="F38" s="73">
        <v>5380698</v>
      </c>
      <c r="G38" s="73">
        <v>5039964</v>
      </c>
      <c r="H38" s="91">
        <f t="shared" si="6"/>
        <v>6.7606435284061558E-2</v>
      </c>
      <c r="I38" s="4"/>
      <c r="J38" s="4"/>
    </row>
    <row r="39" spans="1:10">
      <c r="A39" s="45" t="s">
        <v>61</v>
      </c>
      <c r="B39" s="21" t="s">
        <v>62</v>
      </c>
      <c r="C39" s="22">
        <v>120155</v>
      </c>
      <c r="D39" s="22">
        <v>137126</v>
      </c>
      <c r="E39" s="87">
        <f t="shared" si="5"/>
        <v>-0.12376208742324578</v>
      </c>
      <c r="F39" s="73">
        <v>8810501</v>
      </c>
      <c r="G39" s="73">
        <v>6621822</v>
      </c>
      <c r="H39" s="91">
        <f t="shared" si="6"/>
        <v>0.3305251938212776</v>
      </c>
      <c r="I39" s="4"/>
      <c r="J39" s="4"/>
    </row>
    <row r="40" spans="1:10">
      <c r="A40" s="45" t="s">
        <v>63</v>
      </c>
      <c r="B40" s="21" t="s">
        <v>64</v>
      </c>
      <c r="C40" s="22">
        <v>269366</v>
      </c>
      <c r="D40" s="22">
        <v>279727</v>
      </c>
      <c r="E40" s="87">
        <f t="shared" si="5"/>
        <v>-3.7039685121564955E-2</v>
      </c>
      <c r="F40" s="73">
        <v>1342796</v>
      </c>
      <c r="G40" s="73">
        <v>1542012</v>
      </c>
      <c r="H40" s="91">
        <f t="shared" si="6"/>
        <v>-0.12919225012516114</v>
      </c>
      <c r="I40" s="4"/>
      <c r="J40" s="4"/>
    </row>
    <row r="41" spans="1:10">
      <c r="A41" s="45" t="s">
        <v>65</v>
      </c>
      <c r="B41" s="21" t="s">
        <v>66</v>
      </c>
      <c r="C41" s="22">
        <v>70242</v>
      </c>
      <c r="D41" s="22">
        <v>89579</v>
      </c>
      <c r="E41" s="87">
        <f t="shared" si="5"/>
        <v>-0.2158653255785396</v>
      </c>
      <c r="F41" s="73">
        <v>413051</v>
      </c>
      <c r="G41" s="73">
        <v>441576</v>
      </c>
      <c r="H41" s="91">
        <f t="shared" si="6"/>
        <v>-6.4598166567023566E-2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3953627</v>
      </c>
      <c r="D42" s="60">
        <f>SUM(D20:D41)</f>
        <v>3904468</v>
      </c>
      <c r="E42" s="88">
        <f t="shared" ref="E42" si="7">(C42-D42)/D42</f>
        <v>1.2590447661499594E-2</v>
      </c>
      <c r="F42" s="74">
        <f>SUM(F20:F41)</f>
        <v>158676425</v>
      </c>
      <c r="G42" s="74">
        <f>SUM(G20:G41)</f>
        <v>163317317</v>
      </c>
      <c r="H42" s="88">
        <f t="shared" ref="H42" si="8">(F42-G42)/G42</f>
        <v>-2.8416410979859533E-2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175" priority="7" operator="greaterThanOrEqual">
      <formula>0</formula>
    </cfRule>
    <cfRule type="cellIs" dxfId="174" priority="8" operator="lessThan">
      <formula>0</formula>
    </cfRule>
  </conditionalFormatting>
  <conditionalFormatting sqref="E13">
    <cfRule type="cellIs" dxfId="173" priority="11" operator="greaterThanOrEqual">
      <formula>0</formula>
    </cfRule>
    <cfRule type="cellIs" dxfId="172" priority="12" operator="lessThan">
      <formula>0</formula>
    </cfRule>
  </conditionalFormatting>
  <conditionalFormatting sqref="E25:E41">
    <cfRule type="cellIs" dxfId="171" priority="9" operator="greaterThanOrEqual">
      <formula>0</formula>
    </cfRule>
    <cfRule type="cellIs" dxfId="170" priority="10" operator="lessThan">
      <formula>0</formula>
    </cfRule>
  </conditionalFormatting>
  <conditionalFormatting sqref="H5:H10">
    <cfRule type="cellIs" dxfId="169" priority="3" operator="greaterThanOrEqual">
      <formula>0</formula>
    </cfRule>
    <cfRule type="cellIs" dxfId="168" priority="4" operator="lessThan">
      <formula>0</formula>
    </cfRule>
  </conditionalFormatting>
  <conditionalFormatting sqref="H13">
    <cfRule type="cellIs" dxfId="167" priority="1" operator="greaterThanOrEqual">
      <formula>0</formula>
    </cfRule>
    <cfRule type="cellIs" dxfId="166" priority="2" operator="lessThan">
      <formula>0</formula>
    </cfRule>
  </conditionalFormatting>
  <conditionalFormatting sqref="H24">
    <cfRule type="cellIs" dxfId="165" priority="23" operator="greaterThanOrEqual">
      <formula>0</formula>
    </cfRule>
    <cfRule type="cellIs" dxfId="164" priority="24" operator="lessThan">
      <formula>0</formula>
    </cfRule>
  </conditionalFormatting>
  <conditionalFormatting sqref="H33">
    <cfRule type="cellIs" dxfId="163" priority="18" operator="greaterThanOrEqual">
      <formula>0</formula>
    </cfRule>
    <cfRule type="cellIs" dxfId="162" priority="19" operator="lessThan">
      <formula>0</formula>
    </cfRule>
    <cfRule type="cellIs" dxfId="161" priority="20" operator="lessThanOrEqual">
      <formula>0</formula>
    </cfRule>
    <cfRule type="cellIs" priority="21" operator="greaterThanOrEqual">
      <formula>0</formula>
    </cfRule>
    <cfRule type="cellIs" dxfId="160" priority="22" operator="lessThan">
      <formula>0</formula>
    </cfRule>
  </conditionalFormatting>
  <conditionalFormatting sqref="H36">
    <cfRule type="cellIs" dxfId="159" priority="13" operator="greaterThanOrEqual">
      <formula>0</formula>
    </cfRule>
    <cfRule type="cellIs" dxfId="158" priority="14" operator="lessThan">
      <formula>0</formula>
    </cfRule>
    <cfRule type="cellIs" dxfId="157" priority="15" operator="lessThanOrEqual">
      <formula>0</formula>
    </cfRule>
    <cfRule type="cellIs" priority="16" operator="greaterThanOrEqual">
      <formula>0</formula>
    </cfRule>
    <cfRule type="cellIs" dxfId="156" priority="17" operator="lessThan">
      <formula>0</formula>
    </cfRule>
  </conditionalFormatting>
  <conditionalFormatting sqref="K5:K10">
    <cfRule type="cellIs" dxfId="155" priority="25" operator="greaterThanOrEqual">
      <formula>0</formula>
    </cfRule>
    <cfRule type="cellIs" dxfId="154" priority="26" operator="lessThan">
      <formula>0</formula>
    </cfRule>
  </conditionalFormatting>
  <conditionalFormatting sqref="K13">
    <cfRule type="cellIs" dxfId="153" priority="5" operator="greaterThanOrEqual">
      <formula>0</formula>
    </cfRule>
    <cfRule type="cellIs" dxfId="152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A6D3F-D1DC-48A6-872B-01A35A3E20BA}">
  <sheetPr>
    <tabColor theme="5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129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95" t="s">
        <v>130</v>
      </c>
      <c r="D3" s="8" t="s">
        <v>131</v>
      </c>
      <c r="E3" s="9" t="s">
        <v>2</v>
      </c>
      <c r="F3" s="10" t="s">
        <v>132</v>
      </c>
      <c r="G3" s="96" t="s">
        <v>133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98</v>
      </c>
      <c r="D5" s="22">
        <v>2391</v>
      </c>
      <c r="E5" s="81">
        <f t="shared" ref="E5:E11" si="0">C5-D5</f>
        <v>-2293</v>
      </c>
      <c r="F5" s="22">
        <v>76771</v>
      </c>
      <c r="G5" s="22">
        <v>173304</v>
      </c>
      <c r="H5" s="81">
        <f t="shared" ref="H5:H11" si="1">F5-G5</f>
        <v>-96533</v>
      </c>
      <c r="I5" s="24">
        <f t="shared" ref="I5" si="2">F5/C5</f>
        <v>783.37755102040819</v>
      </c>
      <c r="J5" s="24">
        <f>G5/D5</f>
        <v>72.481806775407776</v>
      </c>
    </row>
    <row r="6" spans="1:10" ht="16.5">
      <c r="A6" s="25" t="s">
        <v>9</v>
      </c>
      <c r="B6" s="26" t="s">
        <v>10</v>
      </c>
      <c r="C6" s="22">
        <v>88</v>
      </c>
      <c r="D6" s="22">
        <v>2083</v>
      </c>
      <c r="E6" s="81">
        <f t="shared" si="0"/>
        <v>-1995</v>
      </c>
      <c r="F6" s="22">
        <v>131316</v>
      </c>
      <c r="G6" s="22">
        <v>141042</v>
      </c>
      <c r="H6" s="81">
        <f>F6-G7</f>
        <v>36667</v>
      </c>
      <c r="I6" s="24">
        <f>IF(C6,F6/C6,0)</f>
        <v>1492.2272727272727</v>
      </c>
      <c r="J6" s="24">
        <f t="shared" ref="J6:J10" si="3">G6/D6</f>
        <v>67.71099375900144</v>
      </c>
    </row>
    <row r="7" spans="1:10" ht="16.5">
      <c r="A7" s="20" t="s">
        <v>11</v>
      </c>
      <c r="B7" s="27" t="s">
        <v>12</v>
      </c>
      <c r="C7" s="28">
        <v>0</v>
      </c>
      <c r="D7" s="22">
        <v>2038</v>
      </c>
      <c r="E7" s="81">
        <f t="shared" si="0"/>
        <v>-2038</v>
      </c>
      <c r="F7" s="22">
        <v>0</v>
      </c>
      <c r="G7" s="22">
        <v>94649</v>
      </c>
      <c r="H7" s="81">
        <f>F7-G8</f>
        <v>-398083</v>
      </c>
      <c r="I7" s="24">
        <f>IF(C7,F7/C7,0)</f>
        <v>0</v>
      </c>
      <c r="J7" s="24">
        <f t="shared" si="3"/>
        <v>46.442100098135427</v>
      </c>
    </row>
    <row r="8" spans="1:10" ht="16.5">
      <c r="A8" s="20" t="s">
        <v>13</v>
      </c>
      <c r="B8" s="27" t="s">
        <v>14</v>
      </c>
      <c r="C8" s="22">
        <v>0</v>
      </c>
      <c r="D8" s="22">
        <v>3142</v>
      </c>
      <c r="E8" s="81">
        <f t="shared" si="0"/>
        <v>-3142</v>
      </c>
      <c r="F8" s="22">
        <v>0</v>
      </c>
      <c r="G8" s="22">
        <v>398083</v>
      </c>
      <c r="H8" s="81">
        <f t="shared" si="1"/>
        <v>-398083</v>
      </c>
      <c r="I8" s="24">
        <f t="shared" ref="I8:I10" si="4">IF(C8,F8/C8,0)</f>
        <v>0</v>
      </c>
      <c r="J8" s="24">
        <f t="shared" si="3"/>
        <v>126.6973265436028</v>
      </c>
    </row>
    <row r="9" spans="1:10" ht="16.5">
      <c r="A9" s="20" t="s">
        <v>15</v>
      </c>
      <c r="B9" s="27" t="s">
        <v>16</v>
      </c>
      <c r="C9" s="22">
        <v>71</v>
      </c>
      <c r="D9" s="22">
        <v>884</v>
      </c>
      <c r="E9" s="81">
        <f t="shared" si="0"/>
        <v>-813</v>
      </c>
      <c r="F9" s="22">
        <v>117847</v>
      </c>
      <c r="G9" s="22">
        <v>110396</v>
      </c>
      <c r="H9" s="81">
        <f t="shared" si="1"/>
        <v>7451</v>
      </c>
      <c r="I9" s="24">
        <f t="shared" si="4"/>
        <v>1659.8169014084508</v>
      </c>
      <c r="J9" s="24">
        <f t="shared" si="3"/>
        <v>124.88235294117646</v>
      </c>
    </row>
    <row r="10" spans="1:10" ht="16.5">
      <c r="A10" s="20" t="s">
        <v>17</v>
      </c>
      <c r="B10" s="27" t="s">
        <v>18</v>
      </c>
      <c r="C10" s="22">
        <v>605</v>
      </c>
      <c r="D10" s="22">
        <v>1121</v>
      </c>
      <c r="E10" s="81">
        <f t="shared" si="0"/>
        <v>-516</v>
      </c>
      <c r="F10" s="22">
        <v>1071360</v>
      </c>
      <c r="G10" s="22">
        <v>435815</v>
      </c>
      <c r="H10" s="83">
        <f>F10-G10</f>
        <v>635545</v>
      </c>
      <c r="I10" s="24">
        <f t="shared" si="4"/>
        <v>1770.8429752066115</v>
      </c>
      <c r="J10" s="24">
        <f t="shared" si="3"/>
        <v>388.77341659232826</v>
      </c>
    </row>
    <row r="11" spans="1:10" ht="20.25" thickBot="1">
      <c r="A11" s="47" t="s">
        <v>19</v>
      </c>
      <c r="B11" s="67" t="s">
        <v>20</v>
      </c>
      <c r="C11" s="60">
        <f>SUM(C5:C10)</f>
        <v>862</v>
      </c>
      <c r="D11" s="60">
        <f>SUM(D5:D10)</f>
        <v>11659</v>
      </c>
      <c r="E11" s="77">
        <f t="shared" si="0"/>
        <v>-10797</v>
      </c>
      <c r="F11" s="60">
        <f>SUM(F5:F10)</f>
        <v>1397294</v>
      </c>
      <c r="G11" s="60">
        <f>SUM(G5:G10)</f>
        <v>1353289</v>
      </c>
      <c r="H11" s="79">
        <f t="shared" si="1"/>
        <v>44005</v>
      </c>
      <c r="I11" s="69">
        <f t="shared" ref="I11:J13" si="5">F11/C11</f>
        <v>1620.9907192575406</v>
      </c>
      <c r="J11" s="69">
        <f t="shared" si="5"/>
        <v>116.07247619864482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11</v>
      </c>
      <c r="D13" s="22">
        <v>28</v>
      </c>
      <c r="E13" s="81">
        <f>C13-D13</f>
        <v>-17</v>
      </c>
      <c r="F13" s="22">
        <v>8544</v>
      </c>
      <c r="G13" s="22">
        <v>5260</v>
      </c>
      <c r="H13" s="81">
        <f>F13-G13</f>
        <v>3284</v>
      </c>
      <c r="I13" s="24">
        <v>0</v>
      </c>
      <c r="J13" s="24">
        <f t="shared" si="5"/>
        <v>187.85714285714286</v>
      </c>
    </row>
    <row r="14" spans="1:10" ht="20.25" thickBot="1">
      <c r="A14" s="29" t="s">
        <v>23</v>
      </c>
      <c r="B14" s="35" t="s">
        <v>24</v>
      </c>
      <c r="C14" s="30">
        <f>C11+C13</f>
        <v>873</v>
      </c>
      <c r="D14" s="30">
        <f>D11+D13</f>
        <v>11687</v>
      </c>
      <c r="E14" s="78">
        <f>C14-D14</f>
        <v>-10814</v>
      </c>
      <c r="F14" s="30">
        <f>F11+F13</f>
        <v>1405838</v>
      </c>
      <c r="G14" s="30">
        <f>G11+G13</f>
        <v>1358549</v>
      </c>
      <c r="H14" s="80">
        <f>F14-G14</f>
        <v>47289</v>
      </c>
      <c r="I14" s="31">
        <f>F14/C14</f>
        <v>1610.3528064146622</v>
      </c>
      <c r="J14" s="31">
        <f>G14/D14</f>
        <v>116.24445965602807</v>
      </c>
    </row>
    <row r="15" spans="1:10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3.45" customHeight="1">
      <c r="A16" s="100" t="s">
        <v>134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130</v>
      </c>
      <c r="D18" s="8" t="s">
        <v>131</v>
      </c>
      <c r="E18" s="9" t="s">
        <v>2</v>
      </c>
      <c r="F18" s="10" t="s">
        <v>132</v>
      </c>
      <c r="G18" s="96" t="s">
        <v>133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26</v>
      </c>
      <c r="D20" s="22">
        <v>2924</v>
      </c>
      <c r="E20" s="23">
        <f t="shared" ref="E20:E42" si="6">C20-D20</f>
        <v>-2898</v>
      </c>
      <c r="F20" s="22">
        <v>5594</v>
      </c>
      <c r="G20" s="22">
        <v>113400</v>
      </c>
      <c r="H20" s="23">
        <f t="shared" ref="H20:H42" si="7">F20-G20</f>
        <v>-107806</v>
      </c>
      <c r="I20" s="4"/>
      <c r="J20" s="4"/>
    </row>
    <row r="21" spans="1:10">
      <c r="A21" s="45" t="s">
        <v>29</v>
      </c>
      <c r="B21" s="21" t="s">
        <v>30</v>
      </c>
      <c r="C21" s="22">
        <v>17</v>
      </c>
      <c r="D21" s="22">
        <v>1755</v>
      </c>
      <c r="E21" s="23">
        <f t="shared" si="6"/>
        <v>-1738</v>
      </c>
      <c r="F21" s="22">
        <v>1611</v>
      </c>
      <c r="G21" s="22">
        <v>93051</v>
      </c>
      <c r="H21" s="23">
        <f t="shared" si="7"/>
        <v>-91440</v>
      </c>
      <c r="I21" s="4"/>
      <c r="J21" s="4"/>
    </row>
    <row r="22" spans="1:10">
      <c r="A22" s="45" t="s">
        <v>31</v>
      </c>
      <c r="B22" s="21" t="s">
        <v>32</v>
      </c>
      <c r="C22" s="22">
        <v>102161</v>
      </c>
      <c r="D22" s="22">
        <v>268845</v>
      </c>
      <c r="E22" s="23">
        <f t="shared" si="6"/>
        <v>-166684</v>
      </c>
      <c r="F22" s="22">
        <v>5057919</v>
      </c>
      <c r="G22" s="22">
        <v>17829313</v>
      </c>
      <c r="H22" s="23">
        <f t="shared" si="7"/>
        <v>-12771394</v>
      </c>
      <c r="I22" s="4"/>
      <c r="J22" s="4"/>
    </row>
    <row r="23" spans="1:10">
      <c r="A23" s="45" t="s">
        <v>33</v>
      </c>
      <c r="B23" s="21" t="s">
        <v>34</v>
      </c>
      <c r="C23" s="22">
        <v>16767</v>
      </c>
      <c r="D23" s="22">
        <v>55230</v>
      </c>
      <c r="E23" s="23">
        <f t="shared" si="6"/>
        <v>-38463</v>
      </c>
      <c r="F23" s="22">
        <v>447977</v>
      </c>
      <c r="G23" s="22">
        <v>6780326</v>
      </c>
      <c r="H23" s="23">
        <f>F23-G23</f>
        <v>-6332349</v>
      </c>
      <c r="I23" s="4"/>
      <c r="J23" s="4"/>
    </row>
    <row r="24" spans="1:10">
      <c r="A24" s="45" t="s">
        <v>35</v>
      </c>
      <c r="B24" s="21" t="s">
        <v>36</v>
      </c>
      <c r="C24" s="22">
        <v>6182</v>
      </c>
      <c r="D24" s="22">
        <v>3954</v>
      </c>
      <c r="E24" s="23">
        <f t="shared" si="6"/>
        <v>2228</v>
      </c>
      <c r="F24" s="22">
        <v>183246</v>
      </c>
      <c r="G24" s="22">
        <v>688309</v>
      </c>
      <c r="H24" s="23">
        <f>F24-G24</f>
        <v>-505063</v>
      </c>
      <c r="I24" s="4"/>
      <c r="J24" s="4"/>
    </row>
    <row r="25" spans="1:10">
      <c r="A25" s="45" t="s">
        <v>37</v>
      </c>
      <c r="B25" s="21" t="s">
        <v>38</v>
      </c>
      <c r="C25" s="22">
        <v>3320</v>
      </c>
      <c r="D25" s="22">
        <v>10731</v>
      </c>
      <c r="E25" s="23">
        <f t="shared" si="6"/>
        <v>-7411</v>
      </c>
      <c r="F25" s="22">
        <v>722225</v>
      </c>
      <c r="G25" s="22">
        <v>313454</v>
      </c>
      <c r="H25" s="23">
        <f t="shared" si="7"/>
        <v>408771</v>
      </c>
      <c r="I25" s="4"/>
      <c r="J25" s="4"/>
    </row>
    <row r="26" spans="1:10">
      <c r="A26" s="45" t="s">
        <v>39</v>
      </c>
      <c r="B26" s="21" t="s">
        <v>40</v>
      </c>
      <c r="C26" s="22">
        <v>1546</v>
      </c>
      <c r="D26" s="22">
        <v>25706</v>
      </c>
      <c r="E26" s="23">
        <f t="shared" si="6"/>
        <v>-24160</v>
      </c>
      <c r="F26" s="22">
        <v>201065</v>
      </c>
      <c r="G26" s="22">
        <v>963911</v>
      </c>
      <c r="H26" s="23">
        <f t="shared" si="7"/>
        <v>-762846</v>
      </c>
      <c r="I26" s="4"/>
      <c r="J26" s="4"/>
    </row>
    <row r="27" spans="1:10">
      <c r="A27" s="45">
        <v>87149320103</v>
      </c>
      <c r="B27" s="21" t="s">
        <v>89</v>
      </c>
      <c r="C27" s="22">
        <v>127</v>
      </c>
      <c r="D27" s="22">
        <v>17</v>
      </c>
      <c r="E27" s="23">
        <f t="shared" si="6"/>
        <v>110</v>
      </c>
      <c r="F27" s="22">
        <v>1855</v>
      </c>
      <c r="G27" s="22">
        <v>912</v>
      </c>
      <c r="H27" s="23">
        <f t="shared" si="7"/>
        <v>943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1288</v>
      </c>
      <c r="E28" s="23">
        <f t="shared" si="6"/>
        <v>-1288</v>
      </c>
      <c r="F28" s="22">
        <v>0</v>
      </c>
      <c r="G28" s="22">
        <v>14593</v>
      </c>
      <c r="H28" s="23">
        <f t="shared" si="7"/>
        <v>-14593</v>
      </c>
      <c r="I28" s="4"/>
      <c r="J28" s="4"/>
    </row>
    <row r="29" spans="1:10">
      <c r="A29" s="45" t="s">
        <v>43</v>
      </c>
      <c r="B29" s="21" t="s">
        <v>44</v>
      </c>
      <c r="C29" s="22">
        <v>59719</v>
      </c>
      <c r="D29" s="22">
        <v>73590</v>
      </c>
      <c r="E29" s="23">
        <f t="shared" si="6"/>
        <v>-13871</v>
      </c>
      <c r="F29" s="22">
        <v>1904740</v>
      </c>
      <c r="G29" s="22">
        <v>856856</v>
      </c>
      <c r="H29" s="23">
        <f t="shared" si="7"/>
        <v>1047884</v>
      </c>
      <c r="I29" s="4"/>
      <c r="J29" s="4"/>
    </row>
    <row r="30" spans="1:10">
      <c r="A30" s="45" t="s">
        <v>45</v>
      </c>
      <c r="B30" s="21" t="s">
        <v>46</v>
      </c>
      <c r="C30" s="22">
        <v>3095</v>
      </c>
      <c r="D30" s="22">
        <v>54123</v>
      </c>
      <c r="E30" s="23">
        <f t="shared" si="6"/>
        <v>-51028</v>
      </c>
      <c r="F30" s="22">
        <v>271267</v>
      </c>
      <c r="G30" s="22">
        <v>502608</v>
      </c>
      <c r="H30" s="23">
        <f t="shared" si="7"/>
        <v>-231341</v>
      </c>
      <c r="I30" s="4"/>
      <c r="J30" s="4"/>
    </row>
    <row r="31" spans="1:10">
      <c r="A31" s="45" t="s">
        <v>47</v>
      </c>
      <c r="B31" s="21" t="s">
        <v>48</v>
      </c>
      <c r="C31" s="22">
        <v>15441</v>
      </c>
      <c r="D31" s="22">
        <v>10889</v>
      </c>
      <c r="E31" s="23">
        <f t="shared" si="6"/>
        <v>4552</v>
      </c>
      <c r="F31" s="22">
        <v>184614</v>
      </c>
      <c r="G31" s="22">
        <v>44775</v>
      </c>
      <c r="H31" s="23">
        <f t="shared" si="7"/>
        <v>139839</v>
      </c>
      <c r="I31" s="4"/>
      <c r="J31" s="4"/>
    </row>
    <row r="32" spans="1:10">
      <c r="A32" s="45" t="s">
        <v>49</v>
      </c>
      <c r="B32" s="21" t="s">
        <v>50</v>
      </c>
      <c r="C32" s="22">
        <v>12849</v>
      </c>
      <c r="D32" s="22">
        <v>84494</v>
      </c>
      <c r="E32" s="23">
        <f t="shared" si="6"/>
        <v>-71645</v>
      </c>
      <c r="F32" s="22">
        <v>711828</v>
      </c>
      <c r="G32" s="22">
        <v>1029036</v>
      </c>
      <c r="H32" s="23">
        <f t="shared" si="7"/>
        <v>-317208</v>
      </c>
      <c r="I32" s="4"/>
      <c r="J32" s="4"/>
    </row>
    <row r="33" spans="1:10">
      <c r="A33" s="45" t="s">
        <v>51</v>
      </c>
      <c r="B33" s="21" t="s">
        <v>52</v>
      </c>
      <c r="C33" s="22">
        <v>2872</v>
      </c>
      <c r="D33" s="22">
        <v>25522</v>
      </c>
      <c r="E33" s="23">
        <f t="shared" si="6"/>
        <v>-22650</v>
      </c>
      <c r="F33" s="22">
        <v>73518</v>
      </c>
      <c r="G33" s="22">
        <v>83207</v>
      </c>
      <c r="H33" s="23">
        <f t="shared" si="7"/>
        <v>-9689</v>
      </c>
      <c r="I33" s="4"/>
      <c r="J33" s="4"/>
    </row>
    <row r="34" spans="1:10">
      <c r="A34" s="45" t="s">
        <v>53</v>
      </c>
      <c r="B34" s="21" t="s">
        <v>54</v>
      </c>
      <c r="C34" s="22">
        <v>5548</v>
      </c>
      <c r="D34" s="22">
        <v>9325</v>
      </c>
      <c r="E34" s="23">
        <f t="shared" si="6"/>
        <v>-3777</v>
      </c>
      <c r="F34" s="22">
        <v>509484</v>
      </c>
      <c r="G34" s="22">
        <v>268649</v>
      </c>
      <c r="H34" s="23">
        <f t="shared" si="7"/>
        <v>240835</v>
      </c>
      <c r="I34" s="4"/>
      <c r="J34" s="4"/>
    </row>
    <row r="35" spans="1:10">
      <c r="A35" s="45">
        <v>87149320906</v>
      </c>
      <c r="B35" s="21" t="s">
        <v>88</v>
      </c>
      <c r="C35" s="22">
        <v>36127</v>
      </c>
      <c r="D35" s="22">
        <v>21041</v>
      </c>
      <c r="E35" s="23">
        <f t="shared" si="6"/>
        <v>15086</v>
      </c>
      <c r="F35" s="22">
        <v>752966</v>
      </c>
      <c r="G35" s="22">
        <v>247235</v>
      </c>
      <c r="H35" s="23">
        <f t="shared" si="7"/>
        <v>505731</v>
      </c>
      <c r="I35" s="4"/>
      <c r="J35" s="4"/>
    </row>
    <row r="36" spans="1:10">
      <c r="A36" s="45" t="s">
        <v>55</v>
      </c>
      <c r="B36" s="21" t="s">
        <v>56</v>
      </c>
      <c r="C36" s="22">
        <v>792</v>
      </c>
      <c r="D36" s="46">
        <v>1598</v>
      </c>
      <c r="E36" s="23">
        <f t="shared" si="6"/>
        <v>-806</v>
      </c>
      <c r="F36" s="22">
        <v>28732</v>
      </c>
      <c r="G36" s="22">
        <v>7996</v>
      </c>
      <c r="H36" s="23">
        <f t="shared" si="7"/>
        <v>20736</v>
      </c>
      <c r="I36" s="4"/>
      <c r="J36" s="4"/>
    </row>
    <row r="37" spans="1:10">
      <c r="A37" s="45" t="s">
        <v>57</v>
      </c>
      <c r="B37" s="21" t="s">
        <v>58</v>
      </c>
      <c r="C37" s="22">
        <v>1482</v>
      </c>
      <c r="D37" s="22">
        <v>10308</v>
      </c>
      <c r="E37" s="23">
        <f>C37-D37</f>
        <v>-8826</v>
      </c>
      <c r="F37" s="22">
        <v>32351</v>
      </c>
      <c r="G37" s="22">
        <v>377103</v>
      </c>
      <c r="H37" s="23">
        <f t="shared" si="7"/>
        <v>-344752</v>
      </c>
      <c r="I37" s="4"/>
      <c r="J37" s="4"/>
    </row>
    <row r="38" spans="1:10">
      <c r="A38" s="45" t="s">
        <v>59</v>
      </c>
      <c r="B38" s="21" t="s">
        <v>60</v>
      </c>
      <c r="C38" s="22">
        <v>6994</v>
      </c>
      <c r="D38" s="22">
        <v>26044</v>
      </c>
      <c r="E38" s="23">
        <f t="shared" si="6"/>
        <v>-19050</v>
      </c>
      <c r="F38" s="22">
        <v>201158</v>
      </c>
      <c r="G38" s="22">
        <v>1278656</v>
      </c>
      <c r="H38" s="23">
        <f t="shared" si="7"/>
        <v>-1077498</v>
      </c>
      <c r="I38" s="4"/>
      <c r="J38" s="4"/>
    </row>
    <row r="39" spans="1:10">
      <c r="A39" s="45" t="s">
        <v>61</v>
      </c>
      <c r="B39" s="21" t="s">
        <v>62</v>
      </c>
      <c r="C39" s="22">
        <v>4559</v>
      </c>
      <c r="D39" s="22">
        <v>27473</v>
      </c>
      <c r="E39" s="23">
        <f t="shared" si="6"/>
        <v>-22914</v>
      </c>
      <c r="F39" s="22">
        <v>189906</v>
      </c>
      <c r="G39" s="22">
        <v>2316846</v>
      </c>
      <c r="H39" s="23">
        <f t="shared" si="7"/>
        <v>-2126940</v>
      </c>
      <c r="I39" s="4"/>
      <c r="J39" s="4"/>
    </row>
    <row r="40" spans="1:10">
      <c r="A40" s="45" t="s">
        <v>63</v>
      </c>
      <c r="B40" s="21" t="s">
        <v>64</v>
      </c>
      <c r="C40" s="22">
        <v>68043</v>
      </c>
      <c r="D40" s="22">
        <v>57787</v>
      </c>
      <c r="E40" s="23">
        <f t="shared" si="6"/>
        <v>10256</v>
      </c>
      <c r="F40" s="22">
        <v>1133659</v>
      </c>
      <c r="G40" s="22">
        <v>294466</v>
      </c>
      <c r="H40" s="23">
        <f t="shared" si="7"/>
        <v>839193</v>
      </c>
      <c r="I40" s="4"/>
      <c r="J40" s="4"/>
    </row>
    <row r="41" spans="1:10">
      <c r="A41" s="45" t="s">
        <v>65</v>
      </c>
      <c r="B41" s="21" t="s">
        <v>66</v>
      </c>
      <c r="C41" s="22">
        <v>2838</v>
      </c>
      <c r="D41" s="22">
        <v>16694</v>
      </c>
      <c r="E41" s="23">
        <f t="shared" si="6"/>
        <v>-13856</v>
      </c>
      <c r="F41" s="22">
        <v>27638</v>
      </c>
      <c r="G41" s="22">
        <v>93003</v>
      </c>
      <c r="H41" s="23">
        <f t="shared" si="7"/>
        <v>-65365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350505</v>
      </c>
      <c r="D42" s="49">
        <f>SUM(D20:D41)</f>
        <v>789338</v>
      </c>
      <c r="E42" s="50">
        <f t="shared" si="6"/>
        <v>-438833</v>
      </c>
      <c r="F42" s="49">
        <f>SUM(F20:F41)</f>
        <v>12643353</v>
      </c>
      <c r="G42" s="49">
        <f>SUM(G20:G41)</f>
        <v>34197705</v>
      </c>
      <c r="H42" s="50">
        <f t="shared" si="7"/>
        <v>-21554352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F2C3-438D-4612-8E89-ABCF181D7596}">
  <sheetPr>
    <tabColor theme="5"/>
    <pageSetUpPr fitToPage="1"/>
  </sheetPr>
  <dimension ref="A1:K46"/>
  <sheetViews>
    <sheetView zoomScaleNormal="100" workbookViewId="0">
      <selection activeCell="A21" sqref="A21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135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136</v>
      </c>
      <c r="D3" s="7" t="s">
        <v>137</v>
      </c>
      <c r="E3" s="9" t="s">
        <v>68</v>
      </c>
      <c r="F3" s="71" t="s">
        <v>138</v>
      </c>
      <c r="G3" s="71" t="s">
        <v>139</v>
      </c>
      <c r="H3" s="9" t="s">
        <v>68</v>
      </c>
      <c r="I3" s="55" t="s">
        <v>86</v>
      </c>
      <c r="J3" s="55" t="s">
        <v>87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404</v>
      </c>
      <c r="D5" s="22">
        <v>1620</v>
      </c>
      <c r="E5" s="86">
        <f>IF(D5,(C5-D5)/D5,0)</f>
        <v>-0.75061728395061733</v>
      </c>
      <c r="F5" s="73">
        <v>230649</v>
      </c>
      <c r="G5" s="73">
        <v>1321786</v>
      </c>
      <c r="H5" s="87">
        <f>IF(G5,(F5-G5)/G5,0)</f>
        <v>-0.82550201015898184</v>
      </c>
      <c r="I5" s="24">
        <f>IF(C5,F5/C5,0)</f>
        <v>570.91336633663366</v>
      </c>
      <c r="J5" s="24">
        <f>IF(D5,G5/D5,0)</f>
        <v>815.91728395061727</v>
      </c>
      <c r="K5" s="86">
        <f>IF(J5,(I5-J5)/J5,0)</f>
        <v>-0.30028033776621438</v>
      </c>
    </row>
    <row r="6" spans="1:11" ht="16.5">
      <c r="A6" s="25" t="s">
        <v>9</v>
      </c>
      <c r="B6" s="26" t="s">
        <v>10</v>
      </c>
      <c r="C6" s="22">
        <v>88</v>
      </c>
      <c r="D6" s="22">
        <v>308</v>
      </c>
      <c r="E6" s="86">
        <f t="shared" ref="E6:E13" si="0">IF(D6,(C6-D6)/D6,0)</f>
        <v>-0.7142857142857143</v>
      </c>
      <c r="F6" s="73">
        <v>131316</v>
      </c>
      <c r="G6" s="73">
        <v>160374</v>
      </c>
      <c r="H6" s="87">
        <f t="shared" ref="H6:H13" si="1">IF(G6,(F6-G6)/G6,0)</f>
        <v>-0.18118897078079987</v>
      </c>
      <c r="I6" s="24">
        <f t="shared" ref="I6:J11" si="2">IF(C6,F6/C6,0)</f>
        <v>1492.2272727272727</v>
      </c>
      <c r="J6" s="24">
        <f t="shared" si="2"/>
        <v>520.69480519480521</v>
      </c>
      <c r="K6" s="86">
        <f t="shared" ref="K6:K11" si="3">IF(J6,(I6-J6)/J6,0)</f>
        <v>1.8658386022672004</v>
      </c>
    </row>
    <row r="7" spans="1:11" ht="16.5">
      <c r="A7" s="20" t="s">
        <v>11</v>
      </c>
      <c r="B7" s="27" t="s">
        <v>12</v>
      </c>
      <c r="C7" s="22">
        <v>5</v>
      </c>
      <c r="D7" s="22">
        <v>2382</v>
      </c>
      <c r="E7" s="86">
        <f t="shared" si="0"/>
        <v>-0.99790092359361882</v>
      </c>
      <c r="F7" s="73">
        <v>1190</v>
      </c>
      <c r="G7" s="73">
        <v>294152</v>
      </c>
      <c r="H7" s="87">
        <f t="shared" si="1"/>
        <v>-0.99595447251760993</v>
      </c>
      <c r="I7" s="24">
        <f t="shared" si="2"/>
        <v>238</v>
      </c>
      <c r="J7" s="24">
        <f t="shared" si="2"/>
        <v>123.48950461796809</v>
      </c>
      <c r="K7" s="86">
        <f t="shared" si="3"/>
        <v>0.92728929261062309</v>
      </c>
    </row>
    <row r="8" spans="1:11" ht="16.5">
      <c r="A8" s="20" t="s">
        <v>13</v>
      </c>
      <c r="B8" s="27" t="s">
        <v>14</v>
      </c>
      <c r="C8" s="22">
        <v>0</v>
      </c>
      <c r="D8" s="22">
        <v>22</v>
      </c>
      <c r="E8" s="86">
        <f t="shared" si="0"/>
        <v>-1</v>
      </c>
      <c r="F8" s="73">
        <v>0</v>
      </c>
      <c r="G8" s="73">
        <v>33766</v>
      </c>
      <c r="H8" s="87">
        <f t="shared" si="1"/>
        <v>-1</v>
      </c>
      <c r="I8" s="24">
        <f t="shared" si="2"/>
        <v>0</v>
      </c>
      <c r="J8" s="24">
        <f t="shared" si="2"/>
        <v>1534.8181818181818</v>
      </c>
      <c r="K8" s="86">
        <f t="shared" si="3"/>
        <v>-1</v>
      </c>
    </row>
    <row r="9" spans="1:11" ht="16.5">
      <c r="A9" s="20" t="s">
        <v>15</v>
      </c>
      <c r="B9" s="27" t="s">
        <v>16</v>
      </c>
      <c r="C9" s="22">
        <v>647</v>
      </c>
      <c r="D9" s="22">
        <v>4489</v>
      </c>
      <c r="E9" s="86">
        <f t="shared" si="0"/>
        <v>-0.85586990421029185</v>
      </c>
      <c r="F9" s="73">
        <v>1044364</v>
      </c>
      <c r="G9" s="73">
        <v>2732804</v>
      </c>
      <c r="H9" s="87">
        <f t="shared" si="1"/>
        <v>-0.61784160151990408</v>
      </c>
      <c r="I9" s="24">
        <f t="shared" si="2"/>
        <v>1614.1638330757341</v>
      </c>
      <c r="J9" s="24">
        <f t="shared" si="2"/>
        <v>608.77790153709066</v>
      </c>
      <c r="K9" s="86">
        <f t="shared" si="3"/>
        <v>1.6514823041377906</v>
      </c>
    </row>
    <row r="10" spans="1:11" ht="16.5">
      <c r="A10" s="20" t="s">
        <v>17</v>
      </c>
      <c r="B10" s="27" t="s">
        <v>18</v>
      </c>
      <c r="C10" s="22">
        <v>12064</v>
      </c>
      <c r="D10" s="22">
        <v>27707</v>
      </c>
      <c r="E10" s="86">
        <f t="shared" si="0"/>
        <v>-0.56458656657162454</v>
      </c>
      <c r="F10" s="73">
        <v>19382687</v>
      </c>
      <c r="G10" s="73">
        <v>42452949</v>
      </c>
      <c r="H10" s="87">
        <f t="shared" si="1"/>
        <v>-0.54343131733910877</v>
      </c>
      <c r="I10" s="24">
        <f t="shared" si="2"/>
        <v>1606.6550895225464</v>
      </c>
      <c r="J10" s="24">
        <f t="shared" si="2"/>
        <v>1532.210235680514</v>
      </c>
      <c r="K10" s="86">
        <f t="shared" si="3"/>
        <v>4.8586579118477559E-2</v>
      </c>
    </row>
    <row r="11" spans="1:11" ht="20.25" thickBot="1">
      <c r="A11" s="29" t="s">
        <v>19</v>
      </c>
      <c r="B11" s="67" t="s">
        <v>20</v>
      </c>
      <c r="C11" s="60">
        <f>SUM(C5:C10)</f>
        <v>13208</v>
      </c>
      <c r="D11" s="60">
        <f>SUM(D5:D10)</f>
        <v>36528</v>
      </c>
      <c r="E11" s="88">
        <f t="shared" si="0"/>
        <v>-0.63841436706088484</v>
      </c>
      <c r="F11" s="74">
        <f>SUM(F5:F10)</f>
        <v>20790206</v>
      </c>
      <c r="G11" s="74">
        <f>SUM(G5:G10)</f>
        <v>46995831</v>
      </c>
      <c r="H11" s="88">
        <f t="shared" si="1"/>
        <v>-0.55761595108298012</v>
      </c>
      <c r="I11" s="68">
        <f t="shared" si="2"/>
        <v>1574.0616293155663</v>
      </c>
      <c r="J11" s="69">
        <f t="shared" si="2"/>
        <v>1286.5700558475689</v>
      </c>
      <c r="K11" s="88">
        <f t="shared" si="3"/>
        <v>0.22345582516966256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81</v>
      </c>
      <c r="D13" s="22">
        <v>11</v>
      </c>
      <c r="E13" s="86">
        <f t="shared" si="0"/>
        <v>6.3636363636363633</v>
      </c>
      <c r="F13" s="73">
        <v>26682</v>
      </c>
      <c r="G13" s="73">
        <v>14366</v>
      </c>
      <c r="H13" s="89">
        <f t="shared" si="1"/>
        <v>0.85730196296811922</v>
      </c>
      <c r="I13" s="24">
        <f t="shared" ref="I13:J13" si="4">IF(C13,F13/C13,0)</f>
        <v>329.40740740740739</v>
      </c>
      <c r="J13" s="24">
        <f t="shared" si="4"/>
        <v>1306</v>
      </c>
      <c r="K13" s="86">
        <f t="shared" ref="K13" si="5">IF(J13,(I13-J13)/J13,0)</f>
        <v>-0.7477738074981567</v>
      </c>
    </row>
    <row r="14" spans="1:11" ht="20.25" thickBot="1">
      <c r="A14" s="29" t="s">
        <v>23</v>
      </c>
      <c r="B14" s="35" t="s">
        <v>75</v>
      </c>
      <c r="C14" s="30">
        <f>SUM(C11+C13)</f>
        <v>13289</v>
      </c>
      <c r="D14" s="30">
        <f>D11+D13</f>
        <v>36539</v>
      </c>
      <c r="E14" s="88">
        <f>(C14-D14)/D14</f>
        <v>-0.63630641232655516</v>
      </c>
      <c r="F14" s="76">
        <f>SUM(F11+F13)</f>
        <v>20816888</v>
      </c>
      <c r="G14" s="76">
        <f>G11+G13</f>
        <v>47010197</v>
      </c>
      <c r="H14" s="90">
        <f>(F14-G14)/G14</f>
        <v>-0.55718356168556371</v>
      </c>
      <c r="I14" s="31">
        <f>F14/C14</f>
        <v>1566.4751298066069</v>
      </c>
      <c r="J14" s="59">
        <f>G14/D14</f>
        <v>1286.5759051971866</v>
      </c>
      <c r="K14" s="85">
        <f>(I14-J14)/J14</f>
        <v>0.21755360370014212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7.25" customHeight="1">
      <c r="A16" s="101" t="s">
        <v>140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136</v>
      </c>
      <c r="D18" s="7" t="s">
        <v>137</v>
      </c>
      <c r="E18" s="9" t="s">
        <v>68</v>
      </c>
      <c r="F18" s="71" t="s">
        <v>138</v>
      </c>
      <c r="G18" s="71" t="s">
        <v>139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427</v>
      </c>
      <c r="D20" s="22">
        <v>1199</v>
      </c>
      <c r="E20" s="87">
        <f t="shared" ref="E20:E41" si="6">IF(D20,(C20-D20)/D20,0)</f>
        <v>-0.64386989157631358</v>
      </c>
      <c r="F20" s="73">
        <v>67578</v>
      </c>
      <c r="G20" s="73">
        <v>121376</v>
      </c>
      <c r="H20" s="91">
        <f t="shared" ref="H20:H24" si="7">IF(G20,(F20-G20)/G20,0)</f>
        <v>-0.44323424729765359</v>
      </c>
      <c r="I20" s="4"/>
      <c r="J20" s="4"/>
    </row>
    <row r="21" spans="1:10">
      <c r="A21" s="45" t="s">
        <v>29</v>
      </c>
      <c r="B21" s="21" t="s">
        <v>30</v>
      </c>
      <c r="C21" s="22">
        <v>17</v>
      </c>
      <c r="D21" s="22">
        <v>8</v>
      </c>
      <c r="E21" s="87">
        <f t="shared" si="6"/>
        <v>1.125</v>
      </c>
      <c r="F21" s="73">
        <v>1611</v>
      </c>
      <c r="G21" s="73">
        <v>1703</v>
      </c>
      <c r="H21" s="91">
        <f t="shared" si="7"/>
        <v>-5.4022313564298298E-2</v>
      </c>
      <c r="I21" s="4"/>
      <c r="J21" s="4"/>
    </row>
    <row r="22" spans="1:10">
      <c r="A22" s="45" t="s">
        <v>31</v>
      </c>
      <c r="B22" s="21" t="s">
        <v>32</v>
      </c>
      <c r="C22" s="22">
        <v>310212</v>
      </c>
      <c r="D22" s="22">
        <v>261297</v>
      </c>
      <c r="E22" s="87">
        <f t="shared" si="6"/>
        <v>0.18720077153583853</v>
      </c>
      <c r="F22" s="73">
        <v>19854880</v>
      </c>
      <c r="G22" s="73">
        <v>16847575</v>
      </c>
      <c r="H22" s="91">
        <f t="shared" si="7"/>
        <v>0.17850076346299096</v>
      </c>
      <c r="I22" s="4"/>
      <c r="J22" s="4"/>
    </row>
    <row r="23" spans="1:10">
      <c r="A23" s="45" t="s">
        <v>33</v>
      </c>
      <c r="B23" s="21" t="s">
        <v>34</v>
      </c>
      <c r="C23" s="22">
        <v>47578</v>
      </c>
      <c r="D23" s="22">
        <v>50345</v>
      </c>
      <c r="E23" s="87">
        <f t="shared" si="6"/>
        <v>-5.4960770682292187E-2</v>
      </c>
      <c r="F23" s="73">
        <v>1393055</v>
      </c>
      <c r="G23" s="73">
        <v>1254452</v>
      </c>
      <c r="H23" s="91">
        <f t="shared" si="7"/>
        <v>0.1104888827950372</v>
      </c>
      <c r="I23" s="4"/>
      <c r="J23" s="4"/>
    </row>
    <row r="24" spans="1:10">
      <c r="A24" s="45" t="s">
        <v>35</v>
      </c>
      <c r="B24" s="21" t="s">
        <v>36</v>
      </c>
      <c r="C24" s="22">
        <v>17063</v>
      </c>
      <c r="D24" s="22">
        <v>60498</v>
      </c>
      <c r="E24" s="87">
        <f t="shared" si="6"/>
        <v>-0.71795761843366723</v>
      </c>
      <c r="F24" s="73">
        <v>606048</v>
      </c>
      <c r="G24" s="73">
        <v>1357279</v>
      </c>
      <c r="H24" s="91">
        <f t="shared" si="7"/>
        <v>-0.55348310848395943</v>
      </c>
      <c r="I24" s="4"/>
      <c r="J24" s="4"/>
    </row>
    <row r="25" spans="1:10">
      <c r="A25" s="45" t="s">
        <v>37</v>
      </c>
      <c r="B25" s="21" t="s">
        <v>38</v>
      </c>
      <c r="C25" s="22">
        <v>19879</v>
      </c>
      <c r="D25" s="22">
        <v>26514</v>
      </c>
      <c r="E25" s="87">
        <f t="shared" si="6"/>
        <v>-0.25024515350380933</v>
      </c>
      <c r="F25" s="73">
        <v>4675903</v>
      </c>
      <c r="G25" s="73">
        <v>3066343</v>
      </c>
      <c r="H25" s="91">
        <f>IF(G25,(F25-G25)/G25,0)</f>
        <v>0.52491192276924015</v>
      </c>
      <c r="I25" s="4"/>
      <c r="J25" s="4"/>
    </row>
    <row r="26" spans="1:10">
      <c r="A26" s="45" t="s">
        <v>39</v>
      </c>
      <c r="B26" s="21" t="s">
        <v>40</v>
      </c>
      <c r="C26" s="22">
        <v>16189</v>
      </c>
      <c r="D26" s="22">
        <v>8764</v>
      </c>
      <c r="E26" s="87">
        <f t="shared" si="6"/>
        <v>0.84721588315837515</v>
      </c>
      <c r="F26" s="73">
        <v>2677225</v>
      </c>
      <c r="G26" s="73">
        <v>2024334</v>
      </c>
      <c r="H26" s="91">
        <f t="shared" ref="H26:H41" si="8">IF(G26,(F26-G26)/G26,0)</f>
        <v>0.32252138234105637</v>
      </c>
      <c r="I26" s="4"/>
      <c r="J26" s="4"/>
    </row>
    <row r="27" spans="1:10">
      <c r="A27" s="45">
        <v>87149320103</v>
      </c>
      <c r="B27" s="21" t="s">
        <v>89</v>
      </c>
      <c r="C27" s="22">
        <v>127</v>
      </c>
      <c r="D27" s="22">
        <v>615</v>
      </c>
      <c r="E27" s="87">
        <f>IF(D27,(C27-D27)/D27,0)</f>
        <v>-0.79349593495934956</v>
      </c>
      <c r="F27" s="73">
        <v>1855</v>
      </c>
      <c r="G27" s="73">
        <v>12503</v>
      </c>
      <c r="H27" s="91">
        <f t="shared" si="8"/>
        <v>-0.85163560745421096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55</v>
      </c>
      <c r="E28" s="87">
        <f t="shared" si="6"/>
        <v>-1</v>
      </c>
      <c r="F28" s="73">
        <v>0</v>
      </c>
      <c r="G28" s="73">
        <v>11402</v>
      </c>
      <c r="H28" s="91">
        <f t="shared" si="8"/>
        <v>-1</v>
      </c>
      <c r="I28" s="4"/>
      <c r="J28" s="4"/>
    </row>
    <row r="29" spans="1:10">
      <c r="A29" s="45" t="s">
        <v>43</v>
      </c>
      <c r="B29" s="21" t="s">
        <v>44</v>
      </c>
      <c r="C29" s="22">
        <v>205741</v>
      </c>
      <c r="D29" s="22">
        <v>241097</v>
      </c>
      <c r="E29" s="87">
        <f t="shared" si="6"/>
        <v>-0.14664637054795374</v>
      </c>
      <c r="F29" s="73">
        <v>6774782</v>
      </c>
      <c r="G29" s="73">
        <v>8331394</v>
      </c>
      <c r="H29" s="91">
        <f t="shared" si="8"/>
        <v>-0.18683692068818256</v>
      </c>
      <c r="I29" s="4"/>
      <c r="J29" s="4"/>
    </row>
    <row r="30" spans="1:10">
      <c r="A30" s="45" t="s">
        <v>45</v>
      </c>
      <c r="B30" s="21" t="s">
        <v>46</v>
      </c>
      <c r="C30" s="22">
        <v>9395</v>
      </c>
      <c r="D30" s="22">
        <v>12058</v>
      </c>
      <c r="E30" s="87">
        <f t="shared" si="6"/>
        <v>-0.22084922872781557</v>
      </c>
      <c r="F30" s="73">
        <v>612180</v>
      </c>
      <c r="G30" s="73">
        <v>668632</v>
      </c>
      <c r="H30" s="91">
        <f t="shared" si="8"/>
        <v>-8.4429103004343198E-2</v>
      </c>
      <c r="I30" s="4"/>
      <c r="J30" s="4"/>
    </row>
    <row r="31" spans="1:10">
      <c r="A31" s="45" t="s">
        <v>47</v>
      </c>
      <c r="B31" s="21" t="s">
        <v>48</v>
      </c>
      <c r="C31" s="22">
        <v>54192</v>
      </c>
      <c r="D31" s="22">
        <v>39855</v>
      </c>
      <c r="E31" s="87">
        <f t="shared" si="6"/>
        <v>0.35972901768912308</v>
      </c>
      <c r="F31" s="73">
        <v>762498</v>
      </c>
      <c r="G31" s="73">
        <v>848523</v>
      </c>
      <c r="H31" s="91">
        <f t="shared" si="8"/>
        <v>-0.10138204857145888</v>
      </c>
      <c r="I31" s="4"/>
      <c r="J31" s="4"/>
    </row>
    <row r="32" spans="1:10">
      <c r="A32" s="45" t="s">
        <v>49</v>
      </c>
      <c r="B32" s="21" t="s">
        <v>50</v>
      </c>
      <c r="C32" s="22">
        <v>36400</v>
      </c>
      <c r="D32" s="22">
        <v>50422</v>
      </c>
      <c r="E32" s="87">
        <f t="shared" si="6"/>
        <v>-0.27809289595811354</v>
      </c>
      <c r="F32" s="73">
        <v>2112971</v>
      </c>
      <c r="G32" s="73">
        <v>2807951</v>
      </c>
      <c r="H32" s="91">
        <f t="shared" si="8"/>
        <v>-0.24750431898562333</v>
      </c>
      <c r="I32" s="4"/>
      <c r="J32" s="4"/>
    </row>
    <row r="33" spans="1:10">
      <c r="A33" s="45" t="s">
        <v>51</v>
      </c>
      <c r="B33" s="21" t="s">
        <v>52</v>
      </c>
      <c r="C33" s="22">
        <v>18270</v>
      </c>
      <c r="D33" s="22">
        <v>8848</v>
      </c>
      <c r="E33" s="87">
        <f t="shared" si="6"/>
        <v>1.0648734177215189</v>
      </c>
      <c r="F33" s="73">
        <v>556186</v>
      </c>
      <c r="G33" s="73">
        <v>258219</v>
      </c>
      <c r="H33" s="91">
        <f t="shared" si="8"/>
        <v>1.1539313528439039</v>
      </c>
      <c r="I33" s="4"/>
      <c r="J33" s="4"/>
    </row>
    <row r="34" spans="1:10">
      <c r="A34" s="45" t="s">
        <v>53</v>
      </c>
      <c r="B34" s="21" t="s">
        <v>54</v>
      </c>
      <c r="C34" s="22">
        <v>70883</v>
      </c>
      <c r="D34" s="22">
        <v>42734</v>
      </c>
      <c r="E34" s="87">
        <f t="shared" si="6"/>
        <v>0.65870267234520519</v>
      </c>
      <c r="F34" s="73">
        <v>4138950</v>
      </c>
      <c r="G34" s="73">
        <v>3270364</v>
      </c>
      <c r="H34" s="91">
        <f t="shared" si="8"/>
        <v>0.26559306548139594</v>
      </c>
      <c r="I34" s="4"/>
      <c r="J34" s="4"/>
    </row>
    <row r="35" spans="1:10">
      <c r="A35" s="45">
        <v>87149320906</v>
      </c>
      <c r="B35" s="21" t="s">
        <v>88</v>
      </c>
      <c r="C35" s="22">
        <v>97373</v>
      </c>
      <c r="D35" s="22">
        <v>54643</v>
      </c>
      <c r="E35" s="87">
        <f t="shared" si="6"/>
        <v>0.78198488369965047</v>
      </c>
      <c r="F35" s="73">
        <v>2450405</v>
      </c>
      <c r="G35" s="73">
        <v>1596403</v>
      </c>
      <c r="H35" s="91">
        <f t="shared" si="8"/>
        <v>0.53495389322119791</v>
      </c>
      <c r="I35" s="4"/>
      <c r="J35" s="4"/>
    </row>
    <row r="36" spans="1:10">
      <c r="A36" s="45" t="s">
        <v>55</v>
      </c>
      <c r="B36" s="21" t="s">
        <v>56</v>
      </c>
      <c r="C36" s="22">
        <v>2079</v>
      </c>
      <c r="D36" s="22">
        <v>1173</v>
      </c>
      <c r="E36" s="87">
        <f t="shared" si="6"/>
        <v>0.77237851662404089</v>
      </c>
      <c r="F36" s="73">
        <v>94351</v>
      </c>
      <c r="G36" s="73">
        <v>47508</v>
      </c>
      <c r="H36" s="91">
        <f t="shared" si="8"/>
        <v>0.98600235749768461</v>
      </c>
      <c r="I36" s="4"/>
      <c r="J36" s="4"/>
    </row>
    <row r="37" spans="1:10">
      <c r="A37" s="45" t="s">
        <v>57</v>
      </c>
      <c r="B37" s="21" t="s">
        <v>58</v>
      </c>
      <c r="C37" s="28">
        <v>7309</v>
      </c>
      <c r="D37" s="22">
        <v>14370</v>
      </c>
      <c r="E37" s="87">
        <f t="shared" si="6"/>
        <v>-0.49137091162143354</v>
      </c>
      <c r="F37" s="73">
        <v>252510</v>
      </c>
      <c r="G37" s="73">
        <v>709643</v>
      </c>
      <c r="H37" s="91">
        <f t="shared" si="8"/>
        <v>-0.64417319694550645</v>
      </c>
      <c r="I37" s="4"/>
      <c r="J37" s="4"/>
    </row>
    <row r="38" spans="1:10">
      <c r="A38" s="45" t="s">
        <v>59</v>
      </c>
      <c r="B38" s="21" t="s">
        <v>60</v>
      </c>
      <c r="C38" s="22">
        <v>14722</v>
      </c>
      <c r="D38" s="22">
        <v>9594</v>
      </c>
      <c r="E38" s="87">
        <f t="shared" si="6"/>
        <v>0.5345007296226808</v>
      </c>
      <c r="F38" s="73">
        <v>760563</v>
      </c>
      <c r="G38" s="73">
        <v>373955</v>
      </c>
      <c r="H38" s="91">
        <f t="shared" si="8"/>
        <v>1.0338356219331204</v>
      </c>
      <c r="I38" s="4"/>
      <c r="J38" s="4"/>
    </row>
    <row r="39" spans="1:10">
      <c r="A39" s="45" t="s">
        <v>61</v>
      </c>
      <c r="B39" s="21" t="s">
        <v>62</v>
      </c>
      <c r="C39" s="22">
        <v>15378</v>
      </c>
      <c r="D39" s="22">
        <v>40672</v>
      </c>
      <c r="E39" s="87">
        <f t="shared" si="6"/>
        <v>-0.6219020456333596</v>
      </c>
      <c r="F39" s="73">
        <v>926704</v>
      </c>
      <c r="G39" s="73">
        <v>1609171</v>
      </c>
      <c r="H39" s="91">
        <f t="shared" si="8"/>
        <v>-0.42411092419637192</v>
      </c>
      <c r="I39" s="4"/>
      <c r="J39" s="4"/>
    </row>
    <row r="40" spans="1:10">
      <c r="A40" s="45" t="s">
        <v>63</v>
      </c>
      <c r="B40" s="21" t="s">
        <v>64</v>
      </c>
      <c r="C40" s="22">
        <v>164375</v>
      </c>
      <c r="D40" s="22">
        <v>167835</v>
      </c>
      <c r="E40" s="87">
        <f t="shared" si="6"/>
        <v>-2.0615485447016416E-2</v>
      </c>
      <c r="F40" s="73">
        <v>2774570</v>
      </c>
      <c r="G40" s="73">
        <v>3200939</v>
      </c>
      <c r="H40" s="91">
        <f t="shared" si="8"/>
        <v>-0.13320122626516781</v>
      </c>
      <c r="I40" s="4"/>
      <c r="J40" s="4"/>
    </row>
    <row r="41" spans="1:10">
      <c r="A41" s="45" t="s">
        <v>65</v>
      </c>
      <c r="B41" s="21" t="s">
        <v>66</v>
      </c>
      <c r="C41" s="22">
        <v>4396</v>
      </c>
      <c r="D41" s="22">
        <v>7845</v>
      </c>
      <c r="E41" s="87">
        <f t="shared" si="6"/>
        <v>-0.43964308476736774</v>
      </c>
      <c r="F41" s="73">
        <v>48021</v>
      </c>
      <c r="G41" s="73">
        <v>42951</v>
      </c>
      <c r="H41" s="91">
        <f t="shared" si="8"/>
        <v>0.11804148913878607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1112005</v>
      </c>
      <c r="D42" s="60">
        <f>SUM(D20:D41)</f>
        <v>1100441</v>
      </c>
      <c r="E42" s="88">
        <f t="shared" ref="E42" si="9">(C42-D42)/D42</f>
        <v>1.050851431380692E-2</v>
      </c>
      <c r="F42" s="74">
        <f>SUM(F20:F41)</f>
        <v>51542846</v>
      </c>
      <c r="G42" s="74">
        <f>SUM(G20:G41)</f>
        <v>48462620</v>
      </c>
      <c r="H42" s="88">
        <f t="shared" ref="H42" si="10">(F42-G42)/G42</f>
        <v>6.3558800576609356E-2</v>
      </c>
    </row>
    <row r="43" spans="1:10" ht="7.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151" priority="7" operator="greaterThanOrEqual">
      <formula>0</formula>
    </cfRule>
    <cfRule type="cellIs" dxfId="150" priority="8" operator="lessThan">
      <formula>0</formula>
    </cfRule>
  </conditionalFormatting>
  <conditionalFormatting sqref="E13">
    <cfRule type="cellIs" dxfId="149" priority="5" operator="greaterThanOrEqual">
      <formula>0</formula>
    </cfRule>
    <cfRule type="cellIs" dxfId="148" priority="6" operator="lessThan">
      <formula>0</formula>
    </cfRule>
  </conditionalFormatting>
  <conditionalFormatting sqref="E20:E41">
    <cfRule type="cellIs" dxfId="147" priority="11" operator="greaterThanOrEqual">
      <formula>0</formula>
    </cfRule>
    <cfRule type="cellIs" dxfId="146" priority="12" operator="lessThan">
      <formula>0</formula>
    </cfRule>
  </conditionalFormatting>
  <conditionalFormatting sqref="H5:H10">
    <cfRule type="cellIs" dxfId="145" priority="9" operator="greaterThanOrEqual">
      <formula>0</formula>
    </cfRule>
    <cfRule type="cellIs" dxfId="144" priority="10" operator="lessThan">
      <formula>0</formula>
    </cfRule>
  </conditionalFormatting>
  <conditionalFormatting sqref="H13">
    <cfRule type="cellIs" dxfId="143" priority="13" operator="greaterThanOrEqual">
      <formula>0</formula>
    </cfRule>
    <cfRule type="cellIs" dxfId="142" priority="14" operator="lessThan">
      <formula>0</formula>
    </cfRule>
  </conditionalFormatting>
  <conditionalFormatting sqref="K5:K10">
    <cfRule type="cellIs" dxfId="141" priority="3" operator="greaterThanOrEqual">
      <formula>0</formula>
    </cfRule>
    <cfRule type="cellIs" dxfId="140" priority="4" operator="lessThan">
      <formula>0</formula>
    </cfRule>
  </conditionalFormatting>
  <conditionalFormatting sqref="K13">
    <cfRule type="cellIs" dxfId="139" priority="1" operator="greaterThanOrEqual">
      <formula>0</formula>
    </cfRule>
    <cfRule type="cellIs" dxfId="138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34AC-6EBD-48B0-BDDE-18876CBFEA94}">
  <sheetPr>
    <tabColor theme="5"/>
  </sheetPr>
  <dimension ref="A1:K46"/>
  <sheetViews>
    <sheetView zoomScaleNormal="100" workbookViewId="0">
      <selection activeCell="C27" sqref="C27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1" t="s">
        <v>141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136</v>
      </c>
      <c r="D3" s="7" t="s">
        <v>137</v>
      </c>
      <c r="E3" s="9" t="s">
        <v>78</v>
      </c>
      <c r="F3" s="71" t="s">
        <v>138</v>
      </c>
      <c r="G3" s="71" t="s">
        <v>139</v>
      </c>
      <c r="H3" s="9" t="s">
        <v>78</v>
      </c>
      <c r="I3" s="55" t="s">
        <v>83</v>
      </c>
      <c r="J3" s="55" t="s">
        <v>84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13571</v>
      </c>
      <c r="D5" s="22">
        <v>15278</v>
      </c>
      <c r="E5" s="87">
        <f>IF(D5,(C5-D5)/D5,0)</f>
        <v>-0.11172928393768818</v>
      </c>
      <c r="F5" s="73">
        <v>823290</v>
      </c>
      <c r="G5" s="73">
        <v>1047899</v>
      </c>
      <c r="H5" s="87">
        <f t="shared" ref="H5:H11" si="0">(F5-G5)/G5</f>
        <v>-0.21434222191260799</v>
      </c>
      <c r="I5" s="24">
        <f t="shared" ref="I5:J11" si="1">F5/C5</f>
        <v>60.665389433350526</v>
      </c>
      <c r="J5" s="24">
        <f t="shared" si="1"/>
        <v>68.588755072653484</v>
      </c>
      <c r="K5" s="87">
        <f t="shared" ref="K5:K11" si="2">(I5-J5)/J5</f>
        <v>-0.11551989288783614</v>
      </c>
    </row>
    <row r="6" spans="1:11" ht="16.5">
      <c r="A6" s="25" t="s">
        <v>9</v>
      </c>
      <c r="B6" s="26" t="s">
        <v>10</v>
      </c>
      <c r="C6" s="22">
        <v>6229</v>
      </c>
      <c r="D6" s="22">
        <v>6343</v>
      </c>
      <c r="E6" s="87">
        <f t="shared" ref="E6:E11" si="3">IF(D6,(C6-D6)/D6,0)</f>
        <v>-1.797256818540123E-2</v>
      </c>
      <c r="F6" s="73">
        <v>516589</v>
      </c>
      <c r="G6" s="73">
        <v>643202</v>
      </c>
      <c r="H6" s="87">
        <f t="shared" si="0"/>
        <v>-0.19684795756232101</v>
      </c>
      <c r="I6" s="24">
        <f t="shared" si="1"/>
        <v>82.932894525606031</v>
      </c>
      <c r="J6" s="24">
        <f t="shared" si="1"/>
        <v>101.40343685953019</v>
      </c>
      <c r="K6" s="87">
        <f t="shared" si="2"/>
        <v>-0.1821490760664316</v>
      </c>
    </row>
    <row r="7" spans="1:11" ht="16.5">
      <c r="A7" s="20" t="s">
        <v>11</v>
      </c>
      <c r="B7" s="27" t="s">
        <v>12</v>
      </c>
      <c r="C7" s="22">
        <v>11586</v>
      </c>
      <c r="D7" s="22">
        <v>12441</v>
      </c>
      <c r="E7" s="87">
        <f t="shared" si="3"/>
        <v>-6.8724379069206656E-2</v>
      </c>
      <c r="F7" s="73">
        <v>643710</v>
      </c>
      <c r="G7" s="73">
        <v>805915</v>
      </c>
      <c r="H7" s="87">
        <f t="shared" si="0"/>
        <v>-0.20126812380958289</v>
      </c>
      <c r="I7" s="24">
        <f t="shared" si="1"/>
        <v>55.559295701708962</v>
      </c>
      <c r="J7" s="24">
        <f t="shared" si="1"/>
        <v>64.778956675508397</v>
      </c>
      <c r="K7" s="87">
        <f t="shared" si="2"/>
        <v>-0.14232493771060073</v>
      </c>
    </row>
    <row r="8" spans="1:11" ht="16.5">
      <c r="A8" s="20" t="s">
        <v>13</v>
      </c>
      <c r="B8" s="27" t="s">
        <v>14</v>
      </c>
      <c r="C8" s="22">
        <v>16261</v>
      </c>
      <c r="D8" s="22">
        <v>18306</v>
      </c>
      <c r="E8" s="87">
        <f t="shared" si="3"/>
        <v>-0.11171200699224298</v>
      </c>
      <c r="F8" s="73">
        <v>1966885</v>
      </c>
      <c r="G8" s="73">
        <v>1910271</v>
      </c>
      <c r="H8" s="87">
        <f t="shared" si="0"/>
        <v>2.9636632708134082E-2</v>
      </c>
      <c r="I8" s="24">
        <f t="shared" si="1"/>
        <v>120.95719820429248</v>
      </c>
      <c r="J8" s="24">
        <f t="shared" si="1"/>
        <v>104.35217961324156</v>
      </c>
      <c r="K8" s="87">
        <f t="shared" si="2"/>
        <v>0.15912478927219131</v>
      </c>
    </row>
    <row r="9" spans="1:11" ht="16.5">
      <c r="A9" s="20" t="s">
        <v>15</v>
      </c>
      <c r="B9" s="27" t="s">
        <v>16</v>
      </c>
      <c r="C9" s="22">
        <v>4766</v>
      </c>
      <c r="D9" s="22">
        <v>7241</v>
      </c>
      <c r="E9" s="87">
        <f t="shared" si="3"/>
        <v>-0.3418036182847673</v>
      </c>
      <c r="F9" s="73">
        <v>586374</v>
      </c>
      <c r="G9" s="73">
        <v>978608</v>
      </c>
      <c r="H9" s="87">
        <f t="shared" si="0"/>
        <v>-0.40080808658829686</v>
      </c>
      <c r="I9" s="24">
        <f t="shared" si="1"/>
        <v>123.03273185060847</v>
      </c>
      <c r="J9" s="24">
        <f t="shared" si="1"/>
        <v>135.14818395249276</v>
      </c>
      <c r="K9" s="87">
        <f t="shared" si="2"/>
        <v>-8.9645689254271493E-2</v>
      </c>
    </row>
    <row r="10" spans="1:11" ht="16.5">
      <c r="A10" s="20" t="s">
        <v>17</v>
      </c>
      <c r="B10" s="27" t="s">
        <v>18</v>
      </c>
      <c r="C10" s="22">
        <v>8892</v>
      </c>
      <c r="D10" s="22">
        <v>8349</v>
      </c>
      <c r="E10" s="87">
        <f t="shared" si="3"/>
        <v>6.5037729069349626E-2</v>
      </c>
      <c r="F10" s="73">
        <v>3341887</v>
      </c>
      <c r="G10" s="73">
        <v>2634977</v>
      </c>
      <c r="H10" s="87">
        <f t="shared" si="0"/>
        <v>0.26827938156575942</v>
      </c>
      <c r="I10" s="24">
        <f t="shared" si="1"/>
        <v>375.83074673864149</v>
      </c>
      <c r="J10" s="24">
        <f t="shared" si="1"/>
        <v>315.60390465924064</v>
      </c>
      <c r="K10" s="87">
        <f t="shared" si="2"/>
        <v>0.19083047196272215</v>
      </c>
    </row>
    <row r="11" spans="1:11" ht="20.25" thickBot="1">
      <c r="A11" s="47" t="s">
        <v>19</v>
      </c>
      <c r="B11" s="67" t="s">
        <v>20</v>
      </c>
      <c r="C11" s="60">
        <f>SUM(C5:C10)</f>
        <v>61305</v>
      </c>
      <c r="D11" s="60">
        <f>SUM(D5:D10)</f>
        <v>67958</v>
      </c>
      <c r="E11" s="88">
        <f t="shared" si="3"/>
        <v>-9.7898702139556787E-2</v>
      </c>
      <c r="F11" s="74">
        <f>SUM(F5:F10)</f>
        <v>7878735</v>
      </c>
      <c r="G11" s="74">
        <f>SUM(G5:G10)</f>
        <v>8020872</v>
      </c>
      <c r="H11" s="88">
        <f t="shared" si="0"/>
        <v>-1.7720891194872579E-2</v>
      </c>
      <c r="I11" s="69">
        <f t="shared" si="1"/>
        <v>128.51700513824321</v>
      </c>
      <c r="J11" s="69">
        <f t="shared" si="1"/>
        <v>118.02689896700903</v>
      </c>
      <c r="K11" s="88">
        <f t="shared" si="2"/>
        <v>8.8878944232588686E-2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303</v>
      </c>
      <c r="D13" s="22">
        <v>572</v>
      </c>
      <c r="E13" s="89">
        <f>(C13-D13)/D13</f>
        <v>-0.47027972027972026</v>
      </c>
      <c r="F13" s="73">
        <v>25252</v>
      </c>
      <c r="G13" s="73">
        <v>38743</v>
      </c>
      <c r="H13" s="89">
        <f>(F13-G13)/G13</f>
        <v>-0.34821774255994631</v>
      </c>
      <c r="I13" s="24">
        <f>F13/C13</f>
        <v>83.339933993399342</v>
      </c>
      <c r="J13" s="24">
        <f>G13/D13</f>
        <v>67.73251748251748</v>
      </c>
      <c r="K13" s="89">
        <f>(I13-J13)/J13</f>
        <v>0.23042723186703212</v>
      </c>
    </row>
    <row r="14" spans="1:11" ht="20.25" thickBot="1">
      <c r="A14" s="47" t="s">
        <v>23</v>
      </c>
      <c r="B14" s="70" t="s">
        <v>75</v>
      </c>
      <c r="C14" s="60">
        <f>C11+C13</f>
        <v>61608</v>
      </c>
      <c r="D14" s="60">
        <f>D11+D13</f>
        <v>68530</v>
      </c>
      <c r="E14" s="88">
        <f>(C14-D14)/D14</f>
        <v>-0.1010068583102291</v>
      </c>
      <c r="F14" s="74">
        <f>F11+F13</f>
        <v>7903987</v>
      </c>
      <c r="G14" s="74">
        <f>G11+G13</f>
        <v>8059615</v>
      </c>
      <c r="H14" s="94">
        <f>(F14-G14)/G14</f>
        <v>-1.9309607220692304E-2</v>
      </c>
      <c r="I14" s="69">
        <f>F14/C14</f>
        <v>128.29481560836254</v>
      </c>
      <c r="J14" s="69">
        <f>G14/D14</f>
        <v>117.60710637676929</v>
      </c>
      <c r="K14" s="88">
        <f>(I14-J14)/J14</f>
        <v>9.0876389708576047E-2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22.5" customHeight="1">
      <c r="A16" s="100" t="s">
        <v>142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136</v>
      </c>
      <c r="D18" s="7" t="s">
        <v>137</v>
      </c>
      <c r="E18" s="9" t="s">
        <v>78</v>
      </c>
      <c r="F18" s="71" t="s">
        <v>138</v>
      </c>
      <c r="G18" s="71" t="s">
        <v>139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11137</v>
      </c>
      <c r="D20" s="22">
        <v>11747</v>
      </c>
      <c r="E20" s="91">
        <f>(C20-D20)/D20</f>
        <v>-5.1928151868562186E-2</v>
      </c>
      <c r="F20" s="73">
        <v>441237</v>
      </c>
      <c r="G20" s="73">
        <v>611990</v>
      </c>
      <c r="H20" s="91">
        <f t="shared" ref="H20:H24" si="4">IF(G20,(F20-G20)/G20,0)</f>
        <v>-0.27901272896615958</v>
      </c>
      <c r="I20" s="4"/>
      <c r="J20" s="4"/>
    </row>
    <row r="21" spans="1:10">
      <c r="A21" s="45" t="s">
        <v>29</v>
      </c>
      <c r="B21" s="21" t="s">
        <v>30</v>
      </c>
      <c r="C21" s="4">
        <v>5795</v>
      </c>
      <c r="D21" s="22">
        <v>5849</v>
      </c>
      <c r="E21" s="91">
        <f t="shared" ref="E21:E41" si="5">IF(D21,(C21-D21)/D21,0)</f>
        <v>-9.2323474098136432E-3</v>
      </c>
      <c r="F21" s="73">
        <v>384291</v>
      </c>
      <c r="G21" s="73">
        <v>372162</v>
      </c>
      <c r="H21" s="91">
        <f t="shared" si="4"/>
        <v>3.2590646008996083E-2</v>
      </c>
      <c r="I21" s="4"/>
      <c r="J21" s="4"/>
    </row>
    <row r="22" spans="1:10">
      <c r="A22" s="45" t="s">
        <v>31</v>
      </c>
      <c r="B22" s="21" t="s">
        <v>32</v>
      </c>
      <c r="C22" s="22">
        <v>1175570</v>
      </c>
      <c r="D22" s="22">
        <v>1165803</v>
      </c>
      <c r="E22" s="91">
        <f t="shared" si="5"/>
        <v>8.3779163374944135E-3</v>
      </c>
      <c r="F22" s="73">
        <v>68104439</v>
      </c>
      <c r="G22" s="73">
        <v>78253653</v>
      </c>
      <c r="H22" s="91">
        <f>IF(G22,(F22-G22)/G22,0)</f>
        <v>-0.12969636062868528</v>
      </c>
      <c r="I22" s="4"/>
      <c r="J22" s="4"/>
    </row>
    <row r="23" spans="1:10">
      <c r="A23" s="45" t="s">
        <v>33</v>
      </c>
      <c r="B23" s="21" t="s">
        <v>34</v>
      </c>
      <c r="C23" s="22">
        <v>196428</v>
      </c>
      <c r="D23" s="22">
        <v>194483</v>
      </c>
      <c r="E23" s="91">
        <f t="shared" si="5"/>
        <v>1.0000874112390286E-2</v>
      </c>
      <c r="F23" s="73">
        <v>21632946</v>
      </c>
      <c r="G23" s="73">
        <v>19596538</v>
      </c>
      <c r="H23" s="91">
        <f t="shared" si="4"/>
        <v>0.10391672243331961</v>
      </c>
      <c r="I23" s="4"/>
      <c r="J23" s="4"/>
    </row>
    <row r="24" spans="1:10">
      <c r="A24" s="45" t="s">
        <v>35</v>
      </c>
      <c r="B24" s="21" t="s">
        <v>36</v>
      </c>
      <c r="C24" s="22">
        <v>16930</v>
      </c>
      <c r="D24" s="22">
        <v>19026</v>
      </c>
      <c r="E24" s="91">
        <f t="shared" si="5"/>
        <v>-0.1101650373173552</v>
      </c>
      <c r="F24" s="73">
        <v>1991346</v>
      </c>
      <c r="G24" s="73">
        <v>1093544</v>
      </c>
      <c r="H24" s="92">
        <f t="shared" si="4"/>
        <v>0.82100217275207943</v>
      </c>
      <c r="I24" s="4"/>
      <c r="J24" s="4"/>
    </row>
    <row r="25" spans="1:10">
      <c r="A25" s="45" t="s">
        <v>37</v>
      </c>
      <c r="B25" s="21" t="s">
        <v>38</v>
      </c>
      <c r="C25" s="22">
        <v>17765</v>
      </c>
      <c r="D25" s="22">
        <v>54850</v>
      </c>
      <c r="E25" s="87">
        <f t="shared" si="5"/>
        <v>-0.67611668185961715</v>
      </c>
      <c r="F25" s="73">
        <v>1019264</v>
      </c>
      <c r="G25" s="73">
        <v>708982</v>
      </c>
      <c r="H25" s="91">
        <f>IF(G25,(F25-G25)/G25,0)</f>
        <v>0.43764439717792553</v>
      </c>
      <c r="I25" s="4"/>
      <c r="J25" s="4"/>
    </row>
    <row r="26" spans="1:10">
      <c r="A26" s="45" t="s">
        <v>39</v>
      </c>
      <c r="B26" s="21" t="s">
        <v>40</v>
      </c>
      <c r="C26" s="22">
        <v>114242</v>
      </c>
      <c r="D26" s="22">
        <v>180899</v>
      </c>
      <c r="E26" s="87">
        <f t="shared" si="5"/>
        <v>-0.36847633209691594</v>
      </c>
      <c r="F26" s="73">
        <v>4028310</v>
      </c>
      <c r="G26" s="73">
        <v>6215629</v>
      </c>
      <c r="H26" s="91">
        <f t="shared" ref="H26:H41" si="6">IF(G26,(F26-G26)/G26,0)</f>
        <v>-0.35190629942681584</v>
      </c>
      <c r="I26" s="4"/>
      <c r="J26" s="4"/>
    </row>
    <row r="27" spans="1:10">
      <c r="A27" s="45">
        <v>87149320103</v>
      </c>
      <c r="B27" s="21" t="s">
        <v>89</v>
      </c>
      <c r="C27" s="22">
        <v>172</v>
      </c>
      <c r="D27" s="22">
        <v>2331</v>
      </c>
      <c r="E27" s="87">
        <f>IF(D27,(C27-D27)/D27,0)</f>
        <v>-0.92621192621192616</v>
      </c>
      <c r="F27" s="73">
        <v>5093</v>
      </c>
      <c r="G27" s="73">
        <v>42580</v>
      </c>
      <c r="H27" s="91">
        <f t="shared" si="6"/>
        <v>-0.88038985439173323</v>
      </c>
      <c r="I27" s="4"/>
      <c r="J27" s="4"/>
    </row>
    <row r="28" spans="1:10">
      <c r="A28" s="45" t="s">
        <v>41</v>
      </c>
      <c r="B28" s="21" t="s">
        <v>42</v>
      </c>
      <c r="C28" s="22">
        <v>4198</v>
      </c>
      <c r="D28" s="22">
        <v>8973</v>
      </c>
      <c r="E28" s="87">
        <f t="shared" si="5"/>
        <v>-0.53215201159032655</v>
      </c>
      <c r="F28" s="73">
        <v>61576</v>
      </c>
      <c r="G28" s="73">
        <v>99585</v>
      </c>
      <c r="H28" s="91">
        <f t="shared" si="6"/>
        <v>-0.38167394687955014</v>
      </c>
      <c r="I28" s="4"/>
      <c r="J28" s="4"/>
    </row>
    <row r="29" spans="1:10">
      <c r="A29" s="45" t="s">
        <v>43</v>
      </c>
      <c r="B29" s="21" t="s">
        <v>44</v>
      </c>
      <c r="C29" s="22">
        <v>288388</v>
      </c>
      <c r="D29" s="22">
        <v>209372</v>
      </c>
      <c r="E29" s="87">
        <f t="shared" si="5"/>
        <v>0.37739525820071451</v>
      </c>
      <c r="F29" s="73">
        <v>3883998</v>
      </c>
      <c r="G29" s="73">
        <v>3384089</v>
      </c>
      <c r="H29" s="91">
        <f t="shared" si="6"/>
        <v>0.14772336070357486</v>
      </c>
      <c r="I29" s="4"/>
      <c r="J29" s="4"/>
    </row>
    <row r="30" spans="1:10">
      <c r="A30" s="45" t="s">
        <v>45</v>
      </c>
      <c r="B30" s="21" t="s">
        <v>46</v>
      </c>
      <c r="C30" s="22">
        <v>196999</v>
      </c>
      <c r="D30" s="22">
        <v>166015</v>
      </c>
      <c r="E30" s="87">
        <f t="shared" si="5"/>
        <v>0.18663373791524862</v>
      </c>
      <c r="F30" s="73">
        <v>2020496</v>
      </c>
      <c r="G30" s="73">
        <v>1674439</v>
      </c>
      <c r="H30" s="91">
        <f t="shared" si="6"/>
        <v>0.20667041319510596</v>
      </c>
      <c r="I30" s="4"/>
      <c r="J30" s="4"/>
    </row>
    <row r="31" spans="1:10">
      <c r="A31" s="45" t="s">
        <v>47</v>
      </c>
      <c r="B31" s="21" t="s">
        <v>48</v>
      </c>
      <c r="C31" s="22">
        <v>75225</v>
      </c>
      <c r="D31" s="22">
        <v>72917</v>
      </c>
      <c r="E31" s="87">
        <f t="shared" si="5"/>
        <v>3.1652426731763515E-2</v>
      </c>
      <c r="F31" s="73">
        <v>719356</v>
      </c>
      <c r="G31" s="73">
        <v>389273</v>
      </c>
      <c r="H31" s="91">
        <f t="shared" si="6"/>
        <v>0.84794732745399759</v>
      </c>
      <c r="I31" s="4"/>
      <c r="J31" s="4"/>
    </row>
    <row r="32" spans="1:10">
      <c r="A32" s="45" t="s">
        <v>49</v>
      </c>
      <c r="B32" s="21" t="s">
        <v>50</v>
      </c>
      <c r="C32" s="22">
        <v>288397</v>
      </c>
      <c r="D32" s="22">
        <v>220207</v>
      </c>
      <c r="E32" s="87">
        <f t="shared" si="5"/>
        <v>0.30966318055284348</v>
      </c>
      <c r="F32" s="73">
        <v>3257530</v>
      </c>
      <c r="G32" s="73">
        <v>1978401</v>
      </c>
      <c r="H32" s="91">
        <f t="shared" si="6"/>
        <v>0.64654688306364583</v>
      </c>
      <c r="I32" s="4"/>
      <c r="J32" s="4"/>
    </row>
    <row r="33" spans="1:10">
      <c r="A33" s="45" t="s">
        <v>51</v>
      </c>
      <c r="B33" s="21" t="s">
        <v>52</v>
      </c>
      <c r="C33" s="22">
        <v>197937</v>
      </c>
      <c r="D33" s="22">
        <v>143504</v>
      </c>
      <c r="E33" s="87">
        <f t="shared" si="5"/>
        <v>0.3793134686141153</v>
      </c>
      <c r="F33" s="73">
        <v>753790</v>
      </c>
      <c r="G33" s="73">
        <v>620685</v>
      </c>
      <c r="H33" s="92">
        <f t="shared" si="6"/>
        <v>0.21444855280859051</v>
      </c>
      <c r="I33" s="4"/>
      <c r="J33" s="4"/>
    </row>
    <row r="34" spans="1:10">
      <c r="A34" s="45" t="s">
        <v>53</v>
      </c>
      <c r="B34" s="21" t="s">
        <v>54</v>
      </c>
      <c r="C34" s="22">
        <v>33051</v>
      </c>
      <c r="D34" s="22">
        <v>41607</v>
      </c>
      <c r="E34" s="87">
        <f t="shared" si="5"/>
        <v>-0.20563847429519072</v>
      </c>
      <c r="F34" s="73">
        <v>725027</v>
      </c>
      <c r="G34" s="73">
        <v>1253216</v>
      </c>
      <c r="H34" s="91">
        <f t="shared" si="6"/>
        <v>-0.42146685008809337</v>
      </c>
      <c r="I34" s="4"/>
      <c r="J34" s="4"/>
    </row>
    <row r="35" spans="1:10">
      <c r="A35" s="45">
        <v>87149320906</v>
      </c>
      <c r="B35" s="21" t="s">
        <v>88</v>
      </c>
      <c r="C35" s="22">
        <v>63044</v>
      </c>
      <c r="D35" s="22">
        <v>31819</v>
      </c>
      <c r="E35" s="87">
        <f t="shared" si="5"/>
        <v>0.98133190860806441</v>
      </c>
      <c r="F35" s="73">
        <v>740529</v>
      </c>
      <c r="G35" s="73">
        <v>243279</v>
      </c>
      <c r="H35" s="91">
        <f t="shared" si="6"/>
        <v>2.0439495394177056</v>
      </c>
      <c r="I35" s="4"/>
      <c r="J35" s="4"/>
    </row>
    <row r="36" spans="1:10">
      <c r="A36" s="45" t="s">
        <v>55</v>
      </c>
      <c r="B36" s="21" t="s">
        <v>56</v>
      </c>
      <c r="C36" s="22">
        <v>6062</v>
      </c>
      <c r="D36" s="22">
        <v>10315</v>
      </c>
      <c r="E36" s="87">
        <f t="shared" si="5"/>
        <v>-0.41231216674745519</v>
      </c>
      <c r="F36" s="73">
        <v>54239</v>
      </c>
      <c r="G36" s="73">
        <v>24744</v>
      </c>
      <c r="H36" s="92">
        <f t="shared" si="6"/>
        <v>1.1920061429033302</v>
      </c>
      <c r="I36" s="4"/>
      <c r="J36" s="4"/>
    </row>
    <row r="37" spans="1:10">
      <c r="A37" s="45" t="s">
        <v>57</v>
      </c>
      <c r="B37" s="21" t="s">
        <v>58</v>
      </c>
      <c r="C37" s="22">
        <v>36981</v>
      </c>
      <c r="D37" s="22">
        <v>45354</v>
      </c>
      <c r="E37" s="87">
        <f t="shared" si="5"/>
        <v>-0.18461436697975922</v>
      </c>
      <c r="F37" s="73">
        <v>1240435</v>
      </c>
      <c r="G37" s="73">
        <v>1000393</v>
      </c>
      <c r="H37" s="91">
        <f t="shared" si="6"/>
        <v>0.23994770055368239</v>
      </c>
      <c r="I37" s="4"/>
      <c r="J37" s="4"/>
    </row>
    <row r="38" spans="1:10">
      <c r="A38" s="45" t="s">
        <v>59</v>
      </c>
      <c r="B38" s="21" t="s">
        <v>60</v>
      </c>
      <c r="C38" s="22">
        <v>101719</v>
      </c>
      <c r="D38" s="22">
        <v>85116</v>
      </c>
      <c r="E38" s="87">
        <f t="shared" si="5"/>
        <v>0.19506320785751211</v>
      </c>
      <c r="F38" s="73">
        <v>4167001</v>
      </c>
      <c r="G38" s="73">
        <v>3925250</v>
      </c>
      <c r="H38" s="91">
        <f t="shared" si="6"/>
        <v>6.1588688618559324E-2</v>
      </c>
      <c r="I38" s="4"/>
      <c r="J38" s="4"/>
    </row>
    <row r="39" spans="1:10">
      <c r="A39" s="45" t="s">
        <v>61</v>
      </c>
      <c r="B39" s="21" t="s">
        <v>62</v>
      </c>
      <c r="C39" s="22">
        <v>97247</v>
      </c>
      <c r="D39" s="22">
        <v>108037</v>
      </c>
      <c r="E39" s="87">
        <f t="shared" si="5"/>
        <v>-9.9873191591769481E-2</v>
      </c>
      <c r="F39" s="73">
        <v>6790020</v>
      </c>
      <c r="G39" s="73">
        <v>5247742</v>
      </c>
      <c r="H39" s="91">
        <f t="shared" si="6"/>
        <v>0.29389364035045928</v>
      </c>
      <c r="I39" s="4"/>
      <c r="J39" s="4"/>
    </row>
    <row r="40" spans="1:10">
      <c r="A40" s="45" t="s">
        <v>63</v>
      </c>
      <c r="B40" s="21" t="s">
        <v>64</v>
      </c>
      <c r="C40" s="22">
        <v>230642</v>
      </c>
      <c r="D40" s="22">
        <v>247347</v>
      </c>
      <c r="E40" s="87">
        <f t="shared" si="5"/>
        <v>-6.7536699454612339E-2</v>
      </c>
      <c r="F40" s="73">
        <v>1074524</v>
      </c>
      <c r="G40" s="73">
        <v>1333593</v>
      </c>
      <c r="H40" s="91">
        <f t="shared" si="6"/>
        <v>-0.19426391710214436</v>
      </c>
      <c r="I40" s="4"/>
      <c r="J40" s="4"/>
    </row>
    <row r="41" spans="1:10">
      <c r="A41" s="45" t="s">
        <v>65</v>
      </c>
      <c r="B41" s="21" t="s">
        <v>66</v>
      </c>
      <c r="C41" s="22">
        <v>57752</v>
      </c>
      <c r="D41" s="22">
        <v>69430</v>
      </c>
      <c r="E41" s="87">
        <f t="shared" si="5"/>
        <v>-0.16819818522252628</v>
      </c>
      <c r="F41" s="73">
        <v>328462</v>
      </c>
      <c r="G41" s="73">
        <v>352365</v>
      </c>
      <c r="H41" s="91">
        <f t="shared" si="6"/>
        <v>-6.7835908787762689E-2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3215681</v>
      </c>
      <c r="D42" s="60">
        <f>SUM(D20:D41)</f>
        <v>3095001</v>
      </c>
      <c r="E42" s="88">
        <f t="shared" ref="E42" si="7">(C42-D42)/D42</f>
        <v>3.8991909857218142E-2</v>
      </c>
      <c r="F42" s="74">
        <f>SUM(F20:F41)</f>
        <v>123423909</v>
      </c>
      <c r="G42" s="74">
        <f>SUM(G20:G41)</f>
        <v>128422132</v>
      </c>
      <c r="H42" s="88">
        <f t="shared" ref="H42" si="8">(F42-G42)/G42</f>
        <v>-3.8920261812815875E-2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137" priority="7" operator="greaterThanOrEqual">
      <formula>0</formula>
    </cfRule>
    <cfRule type="cellIs" dxfId="136" priority="8" operator="lessThan">
      <formula>0</formula>
    </cfRule>
  </conditionalFormatting>
  <conditionalFormatting sqref="E13">
    <cfRule type="cellIs" dxfId="135" priority="11" operator="greaterThanOrEqual">
      <formula>0</formula>
    </cfRule>
    <cfRule type="cellIs" dxfId="134" priority="12" operator="lessThan">
      <formula>0</formula>
    </cfRule>
  </conditionalFormatting>
  <conditionalFormatting sqref="E25:E41">
    <cfRule type="cellIs" dxfId="133" priority="9" operator="greaterThanOrEqual">
      <formula>0</formula>
    </cfRule>
    <cfRule type="cellIs" dxfId="132" priority="10" operator="lessThan">
      <formula>0</formula>
    </cfRule>
  </conditionalFormatting>
  <conditionalFormatting sqref="H5:H10">
    <cfRule type="cellIs" dxfId="131" priority="3" operator="greaterThanOrEqual">
      <formula>0</formula>
    </cfRule>
    <cfRule type="cellIs" dxfId="130" priority="4" operator="lessThan">
      <formula>0</formula>
    </cfRule>
  </conditionalFormatting>
  <conditionalFormatting sqref="H13">
    <cfRule type="cellIs" dxfId="129" priority="1" operator="greaterThanOrEqual">
      <formula>0</formula>
    </cfRule>
    <cfRule type="cellIs" dxfId="128" priority="2" operator="lessThan">
      <formula>0</formula>
    </cfRule>
  </conditionalFormatting>
  <conditionalFormatting sqref="H24">
    <cfRule type="cellIs" dxfId="127" priority="23" operator="greaterThanOrEqual">
      <formula>0</formula>
    </cfRule>
    <cfRule type="cellIs" dxfId="126" priority="24" operator="lessThan">
      <formula>0</formula>
    </cfRule>
  </conditionalFormatting>
  <conditionalFormatting sqref="H33">
    <cfRule type="cellIs" dxfId="125" priority="18" operator="greaterThanOrEqual">
      <formula>0</formula>
    </cfRule>
    <cfRule type="cellIs" dxfId="124" priority="19" operator="lessThan">
      <formula>0</formula>
    </cfRule>
    <cfRule type="cellIs" dxfId="123" priority="20" operator="lessThanOrEqual">
      <formula>0</formula>
    </cfRule>
    <cfRule type="cellIs" priority="21" operator="greaterThanOrEqual">
      <formula>0</formula>
    </cfRule>
    <cfRule type="cellIs" dxfId="122" priority="22" operator="lessThan">
      <formula>0</formula>
    </cfRule>
  </conditionalFormatting>
  <conditionalFormatting sqref="H36">
    <cfRule type="cellIs" dxfId="121" priority="13" operator="greaterThanOrEqual">
      <formula>0</formula>
    </cfRule>
    <cfRule type="cellIs" dxfId="120" priority="14" operator="lessThan">
      <formula>0</formula>
    </cfRule>
    <cfRule type="cellIs" dxfId="119" priority="15" operator="lessThanOrEqual">
      <formula>0</formula>
    </cfRule>
    <cfRule type="cellIs" priority="16" operator="greaterThanOrEqual">
      <formula>0</formula>
    </cfRule>
    <cfRule type="cellIs" dxfId="118" priority="17" operator="lessThan">
      <formula>0</formula>
    </cfRule>
  </conditionalFormatting>
  <conditionalFormatting sqref="K5:K10">
    <cfRule type="cellIs" dxfId="117" priority="25" operator="greaterThanOrEqual">
      <formula>0</formula>
    </cfRule>
    <cfRule type="cellIs" dxfId="116" priority="26" operator="lessThan">
      <formula>0</formula>
    </cfRule>
  </conditionalFormatting>
  <conditionalFormatting sqref="K13">
    <cfRule type="cellIs" dxfId="115" priority="5" operator="greaterThanOrEqual">
      <formula>0</formula>
    </cfRule>
    <cfRule type="cellIs" dxfId="114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53FA6-EC9B-4C44-8FE6-BDFDAB887199}">
  <sheetPr>
    <tabColor theme="9" tint="0.39997558519241921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114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95" t="s">
        <v>116</v>
      </c>
      <c r="D3" s="8" t="s">
        <v>117</v>
      </c>
      <c r="E3" s="9" t="s">
        <v>2</v>
      </c>
      <c r="F3" s="10" t="s">
        <v>118</v>
      </c>
      <c r="G3" s="96" t="s">
        <v>119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53</v>
      </c>
      <c r="D5" s="22">
        <v>4136</v>
      </c>
      <c r="E5" s="81">
        <f t="shared" ref="E5:E11" si="0">C5-D5</f>
        <v>-4083</v>
      </c>
      <c r="F5" s="22">
        <v>63329</v>
      </c>
      <c r="G5" s="22">
        <v>264608</v>
      </c>
      <c r="H5" s="81">
        <f t="shared" ref="H5:H11" si="1">F5-G5</f>
        <v>-201279</v>
      </c>
      <c r="I5" s="24">
        <f t="shared" ref="I5" si="2">F5/C5</f>
        <v>1194.8867924528302</v>
      </c>
      <c r="J5" s="24">
        <f>G5/D5</f>
        <v>63.976789168278529</v>
      </c>
    </row>
    <row r="6" spans="1:10" ht="16.5">
      <c r="A6" s="25" t="s">
        <v>9</v>
      </c>
      <c r="B6" s="26" t="s">
        <v>10</v>
      </c>
      <c r="C6" s="22">
        <v>0</v>
      </c>
      <c r="D6" s="22">
        <v>854</v>
      </c>
      <c r="E6" s="81">
        <f t="shared" si="0"/>
        <v>-854</v>
      </c>
      <c r="F6" s="22">
        <v>0</v>
      </c>
      <c r="G6" s="22">
        <v>80706</v>
      </c>
      <c r="H6" s="81">
        <f>F6-G7</f>
        <v>-215916</v>
      </c>
      <c r="I6" s="24">
        <f>IF(C6,F6/C6,0)</f>
        <v>0</v>
      </c>
      <c r="J6" s="24">
        <f t="shared" ref="J6:J10" si="3">G6/D6</f>
        <v>94.503512880562056</v>
      </c>
    </row>
    <row r="7" spans="1:10" ht="16.5">
      <c r="A7" s="20" t="s">
        <v>11</v>
      </c>
      <c r="B7" s="27" t="s">
        <v>12</v>
      </c>
      <c r="C7" s="28">
        <v>0</v>
      </c>
      <c r="D7" s="22">
        <v>3607</v>
      </c>
      <c r="E7" s="81">
        <f t="shared" si="0"/>
        <v>-3607</v>
      </c>
      <c r="F7" s="22">
        <v>0</v>
      </c>
      <c r="G7" s="22">
        <v>215916</v>
      </c>
      <c r="H7" s="81">
        <f>F7-G8</f>
        <v>-817956</v>
      </c>
      <c r="I7" s="24">
        <f>IF(C7,F7/C7,0)</f>
        <v>0</v>
      </c>
      <c r="J7" s="24">
        <f t="shared" si="3"/>
        <v>59.860271693928475</v>
      </c>
    </row>
    <row r="8" spans="1:10" ht="16.5">
      <c r="A8" s="20" t="s">
        <v>13</v>
      </c>
      <c r="B8" s="27" t="s">
        <v>14</v>
      </c>
      <c r="C8" s="22">
        <v>0</v>
      </c>
      <c r="D8" s="22">
        <v>6773</v>
      </c>
      <c r="E8" s="81">
        <f t="shared" si="0"/>
        <v>-6773</v>
      </c>
      <c r="F8" s="22">
        <v>0</v>
      </c>
      <c r="G8" s="22">
        <v>817956</v>
      </c>
      <c r="H8" s="81">
        <f t="shared" si="1"/>
        <v>-817956</v>
      </c>
      <c r="I8" s="24">
        <f t="shared" ref="I8:I10" si="4">IF(C8,F8/C8,0)</f>
        <v>0</v>
      </c>
      <c r="J8" s="24">
        <f t="shared" si="3"/>
        <v>120.76716373837296</v>
      </c>
    </row>
    <row r="9" spans="1:10" ht="16.5">
      <c r="A9" s="20" t="s">
        <v>15</v>
      </c>
      <c r="B9" s="27" t="s">
        <v>16</v>
      </c>
      <c r="C9" s="22">
        <v>196</v>
      </c>
      <c r="D9" s="22">
        <v>1414</v>
      </c>
      <c r="E9" s="81">
        <f t="shared" si="0"/>
        <v>-1218</v>
      </c>
      <c r="F9" s="22">
        <v>468169</v>
      </c>
      <c r="G9" s="22">
        <v>170051</v>
      </c>
      <c r="H9" s="81">
        <f t="shared" si="1"/>
        <v>298118</v>
      </c>
      <c r="I9" s="24">
        <f t="shared" si="4"/>
        <v>2388.6173469387754</v>
      </c>
      <c r="J9" s="24">
        <f t="shared" si="3"/>
        <v>120.26237623762377</v>
      </c>
    </row>
    <row r="10" spans="1:10" ht="16.5">
      <c r="A10" s="20" t="s">
        <v>17</v>
      </c>
      <c r="B10" s="27" t="s">
        <v>18</v>
      </c>
      <c r="C10" s="22">
        <v>3186</v>
      </c>
      <c r="D10" s="22">
        <v>2630</v>
      </c>
      <c r="E10" s="81">
        <f t="shared" si="0"/>
        <v>556</v>
      </c>
      <c r="F10" s="22">
        <v>5263848</v>
      </c>
      <c r="G10" s="22">
        <v>618564</v>
      </c>
      <c r="H10" s="83">
        <f>F10-G10</f>
        <v>4645284</v>
      </c>
      <c r="I10" s="24">
        <f t="shared" si="4"/>
        <v>1652.180790960452</v>
      </c>
      <c r="J10" s="24">
        <f t="shared" si="3"/>
        <v>235.19543726235742</v>
      </c>
    </row>
    <row r="11" spans="1:10" ht="20.25" thickBot="1">
      <c r="A11" s="47" t="s">
        <v>19</v>
      </c>
      <c r="B11" s="67" t="s">
        <v>20</v>
      </c>
      <c r="C11" s="60">
        <f>SUM(C5:C10)</f>
        <v>3435</v>
      </c>
      <c r="D11" s="60">
        <f>SUM(D5:D10)</f>
        <v>19414</v>
      </c>
      <c r="E11" s="77">
        <f t="shared" si="0"/>
        <v>-15979</v>
      </c>
      <c r="F11" s="60">
        <f>SUM(F5:F10)</f>
        <v>5795346</v>
      </c>
      <c r="G11" s="60">
        <f>SUM(G5:G10)</f>
        <v>2167801</v>
      </c>
      <c r="H11" s="79">
        <f t="shared" si="1"/>
        <v>3627545</v>
      </c>
      <c r="I11" s="69">
        <f t="shared" ref="I11:J13" si="5">F11/C11</f>
        <v>1687.1458515283844</v>
      </c>
      <c r="J11" s="69">
        <f t="shared" si="5"/>
        <v>111.66173895127228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70</v>
      </c>
      <c r="D13" s="22">
        <v>15</v>
      </c>
      <c r="E13" s="81">
        <f>C13-D13</f>
        <v>55</v>
      </c>
      <c r="F13" s="22">
        <v>18138</v>
      </c>
      <c r="G13" s="22">
        <v>1551</v>
      </c>
      <c r="H13" s="81">
        <f>F13-G13</f>
        <v>16587</v>
      </c>
      <c r="I13" s="24">
        <v>0</v>
      </c>
      <c r="J13" s="24">
        <f t="shared" si="5"/>
        <v>103.4</v>
      </c>
    </row>
    <row r="14" spans="1:10" ht="20.25" thickBot="1">
      <c r="A14" s="29" t="s">
        <v>23</v>
      </c>
      <c r="B14" s="35" t="s">
        <v>24</v>
      </c>
      <c r="C14" s="30">
        <f>C11+C13</f>
        <v>3505</v>
      </c>
      <c r="D14" s="30">
        <f>D11+D13</f>
        <v>19429</v>
      </c>
      <c r="E14" s="78">
        <f>C14-D14</f>
        <v>-15924</v>
      </c>
      <c r="F14" s="30">
        <f>F11+F13</f>
        <v>5813484</v>
      </c>
      <c r="G14" s="30">
        <f>G11+G13</f>
        <v>2169352</v>
      </c>
      <c r="H14" s="80">
        <f>F14-G14</f>
        <v>3644132</v>
      </c>
      <c r="I14" s="31">
        <f>F14/C14</f>
        <v>1658.6259629101285</v>
      </c>
      <c r="J14" s="31">
        <f>G14/D14</f>
        <v>111.65536054351742</v>
      </c>
    </row>
    <row r="15" spans="1:10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3.45" customHeight="1">
      <c r="A16" s="100" t="s">
        <v>115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116</v>
      </c>
      <c r="D18" s="8" t="s">
        <v>117</v>
      </c>
      <c r="E18" s="9" t="s">
        <v>2</v>
      </c>
      <c r="F18" s="10" t="s">
        <v>118</v>
      </c>
      <c r="G18" s="96" t="s">
        <v>119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78</v>
      </c>
      <c r="D20" s="22">
        <v>1794</v>
      </c>
      <c r="E20" s="23">
        <f t="shared" ref="E20:E42" si="6">C20-D20</f>
        <v>-1716</v>
      </c>
      <c r="F20" s="22">
        <v>27481</v>
      </c>
      <c r="G20" s="22">
        <v>51330</v>
      </c>
      <c r="H20" s="23">
        <f t="shared" ref="H20:H42" si="7">F20-G20</f>
        <v>-23849</v>
      </c>
      <c r="I20" s="4"/>
      <c r="J20" s="4"/>
    </row>
    <row r="21" spans="1:10">
      <c r="A21" s="45" t="s">
        <v>29</v>
      </c>
      <c r="B21" s="21" t="s">
        <v>30</v>
      </c>
      <c r="C21" s="22">
        <v>0</v>
      </c>
      <c r="D21" s="22">
        <v>1144</v>
      </c>
      <c r="E21" s="23">
        <f t="shared" si="6"/>
        <v>-1144</v>
      </c>
      <c r="F21" s="22">
        <v>0</v>
      </c>
      <c r="G21" s="22">
        <v>67495</v>
      </c>
      <c r="H21" s="23">
        <f t="shared" si="7"/>
        <v>-67495</v>
      </c>
      <c r="I21" s="4"/>
      <c r="J21" s="4"/>
    </row>
    <row r="22" spans="1:10">
      <c r="A22" s="45" t="s">
        <v>31</v>
      </c>
      <c r="B22" s="21" t="s">
        <v>32</v>
      </c>
      <c r="C22" s="22">
        <v>73729</v>
      </c>
      <c r="D22" s="22">
        <v>410527</v>
      </c>
      <c r="E22" s="23">
        <f t="shared" si="6"/>
        <v>-336798</v>
      </c>
      <c r="F22" s="22">
        <v>6212537</v>
      </c>
      <c r="G22" s="22">
        <v>22023888</v>
      </c>
      <c r="H22" s="23">
        <f t="shared" si="7"/>
        <v>-15811351</v>
      </c>
      <c r="I22" s="4"/>
      <c r="J22" s="4"/>
    </row>
    <row r="23" spans="1:10">
      <c r="A23" s="45" t="s">
        <v>33</v>
      </c>
      <c r="B23" s="21" t="s">
        <v>34</v>
      </c>
      <c r="C23" s="22">
        <v>11121</v>
      </c>
      <c r="D23" s="22">
        <v>59927</v>
      </c>
      <c r="E23" s="23">
        <f t="shared" si="6"/>
        <v>-48806</v>
      </c>
      <c r="F23" s="22">
        <v>441569</v>
      </c>
      <c r="G23" s="22">
        <v>6611183</v>
      </c>
      <c r="H23" s="23">
        <f>F23-G23</f>
        <v>-6169614</v>
      </c>
      <c r="I23" s="4"/>
      <c r="J23" s="4"/>
    </row>
    <row r="24" spans="1:10">
      <c r="A24" s="45" t="s">
        <v>35</v>
      </c>
      <c r="B24" s="21" t="s">
        <v>36</v>
      </c>
      <c r="C24" s="22">
        <v>4293</v>
      </c>
      <c r="D24" s="22">
        <v>4457</v>
      </c>
      <c r="E24" s="23">
        <f t="shared" si="6"/>
        <v>-164</v>
      </c>
      <c r="F24" s="22">
        <v>187250</v>
      </c>
      <c r="G24" s="22">
        <v>533355</v>
      </c>
      <c r="H24" s="23">
        <f>F24-G24</f>
        <v>-346105</v>
      </c>
      <c r="I24" s="4"/>
      <c r="J24" s="4"/>
    </row>
    <row r="25" spans="1:10">
      <c r="A25" s="45" t="s">
        <v>37</v>
      </c>
      <c r="B25" s="21" t="s">
        <v>38</v>
      </c>
      <c r="C25" s="22">
        <v>6597</v>
      </c>
      <c r="D25" s="22">
        <v>2595</v>
      </c>
      <c r="E25" s="23">
        <f t="shared" si="6"/>
        <v>4002</v>
      </c>
      <c r="F25" s="22">
        <v>1279978</v>
      </c>
      <c r="G25" s="22">
        <v>260252</v>
      </c>
      <c r="H25" s="23">
        <f t="shared" si="7"/>
        <v>1019726</v>
      </c>
      <c r="I25" s="4"/>
      <c r="J25" s="4"/>
    </row>
    <row r="26" spans="1:10">
      <c r="A26" s="45" t="s">
        <v>39</v>
      </c>
      <c r="B26" s="21" t="s">
        <v>40</v>
      </c>
      <c r="C26" s="22">
        <v>4126</v>
      </c>
      <c r="D26" s="22">
        <v>31245</v>
      </c>
      <c r="E26" s="23">
        <f t="shared" si="6"/>
        <v>-27119</v>
      </c>
      <c r="F26" s="22">
        <v>583049</v>
      </c>
      <c r="G26" s="22">
        <v>1230308</v>
      </c>
      <c r="H26" s="23">
        <f t="shared" si="7"/>
        <v>-647259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31</v>
      </c>
      <c r="E27" s="23">
        <f t="shared" si="6"/>
        <v>-31</v>
      </c>
      <c r="F27" s="22">
        <v>0</v>
      </c>
      <c r="G27" s="22">
        <v>852</v>
      </c>
      <c r="H27" s="23">
        <f t="shared" si="7"/>
        <v>-852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1539</v>
      </c>
      <c r="E28" s="23">
        <f t="shared" si="6"/>
        <v>-1539</v>
      </c>
      <c r="F28" s="22">
        <v>0</v>
      </c>
      <c r="G28" s="22">
        <v>27175</v>
      </c>
      <c r="H28" s="23">
        <f t="shared" si="7"/>
        <v>-27175</v>
      </c>
      <c r="I28" s="4"/>
      <c r="J28" s="4"/>
    </row>
    <row r="29" spans="1:10">
      <c r="A29" s="45" t="s">
        <v>43</v>
      </c>
      <c r="B29" s="21" t="s">
        <v>44</v>
      </c>
      <c r="C29" s="22">
        <v>57273</v>
      </c>
      <c r="D29" s="22">
        <v>87210</v>
      </c>
      <c r="E29" s="23">
        <f t="shared" si="6"/>
        <v>-29937</v>
      </c>
      <c r="F29" s="22">
        <v>2049151</v>
      </c>
      <c r="G29" s="22">
        <v>1288671</v>
      </c>
      <c r="H29" s="23">
        <f t="shared" si="7"/>
        <v>760480</v>
      </c>
      <c r="I29" s="4"/>
      <c r="J29" s="4"/>
    </row>
    <row r="30" spans="1:10">
      <c r="A30" s="45" t="s">
        <v>45</v>
      </c>
      <c r="B30" s="21" t="s">
        <v>46</v>
      </c>
      <c r="C30" s="22">
        <v>1693</v>
      </c>
      <c r="D30" s="22">
        <v>58728</v>
      </c>
      <c r="E30" s="23">
        <f t="shared" si="6"/>
        <v>-57035</v>
      </c>
      <c r="F30" s="22">
        <v>87888</v>
      </c>
      <c r="G30" s="22">
        <v>679463</v>
      </c>
      <c r="H30" s="23">
        <f t="shared" si="7"/>
        <v>-591575</v>
      </c>
      <c r="I30" s="4"/>
      <c r="J30" s="4"/>
    </row>
    <row r="31" spans="1:10">
      <c r="A31" s="45" t="s">
        <v>47</v>
      </c>
      <c r="B31" s="21" t="s">
        <v>48</v>
      </c>
      <c r="C31" s="22">
        <v>16318</v>
      </c>
      <c r="D31" s="22">
        <v>50687</v>
      </c>
      <c r="E31" s="23">
        <f t="shared" si="6"/>
        <v>-34369</v>
      </c>
      <c r="F31" s="22">
        <v>318474</v>
      </c>
      <c r="G31" s="22">
        <v>416939</v>
      </c>
      <c r="H31" s="23">
        <f t="shared" si="7"/>
        <v>-98465</v>
      </c>
      <c r="I31" s="4"/>
      <c r="J31" s="4"/>
    </row>
    <row r="32" spans="1:10">
      <c r="A32" s="45" t="s">
        <v>49</v>
      </c>
      <c r="B32" s="21" t="s">
        <v>50</v>
      </c>
      <c r="C32" s="22">
        <v>6207</v>
      </c>
      <c r="D32" s="22">
        <v>78402</v>
      </c>
      <c r="E32" s="23">
        <f t="shared" si="6"/>
        <v>-72195</v>
      </c>
      <c r="F32" s="22">
        <v>490507</v>
      </c>
      <c r="G32" s="22">
        <v>806162</v>
      </c>
      <c r="H32" s="23">
        <f t="shared" si="7"/>
        <v>-315655</v>
      </c>
      <c r="I32" s="4"/>
      <c r="J32" s="4"/>
    </row>
    <row r="33" spans="1:10">
      <c r="A33" s="45" t="s">
        <v>51</v>
      </c>
      <c r="B33" s="21" t="s">
        <v>52</v>
      </c>
      <c r="C33" s="22">
        <v>7817</v>
      </c>
      <c r="D33" s="22">
        <v>89126</v>
      </c>
      <c r="E33" s="23">
        <f t="shared" si="6"/>
        <v>-81309</v>
      </c>
      <c r="F33" s="22">
        <v>237463</v>
      </c>
      <c r="G33" s="22">
        <v>334650</v>
      </c>
      <c r="H33" s="23">
        <f t="shared" si="7"/>
        <v>-97187</v>
      </c>
      <c r="I33" s="4"/>
      <c r="J33" s="4"/>
    </row>
    <row r="34" spans="1:10">
      <c r="A34" s="45" t="s">
        <v>53</v>
      </c>
      <c r="B34" s="21" t="s">
        <v>54</v>
      </c>
      <c r="C34" s="22">
        <v>10478</v>
      </c>
      <c r="D34" s="22">
        <v>12850</v>
      </c>
      <c r="E34" s="23">
        <f t="shared" si="6"/>
        <v>-2372</v>
      </c>
      <c r="F34" s="22">
        <v>1077359</v>
      </c>
      <c r="G34" s="22">
        <v>293274</v>
      </c>
      <c r="H34" s="23">
        <f t="shared" si="7"/>
        <v>784085</v>
      </c>
      <c r="I34" s="4"/>
      <c r="J34" s="4"/>
    </row>
    <row r="35" spans="1:10">
      <c r="A35" s="45">
        <v>87149320906</v>
      </c>
      <c r="B35" s="21" t="s">
        <v>88</v>
      </c>
      <c r="C35" s="22">
        <v>20217</v>
      </c>
      <c r="D35" s="22">
        <v>17306</v>
      </c>
      <c r="E35" s="23">
        <f t="shared" si="6"/>
        <v>2911</v>
      </c>
      <c r="F35" s="22">
        <v>698723</v>
      </c>
      <c r="G35" s="22">
        <v>180247</v>
      </c>
      <c r="H35" s="23">
        <f t="shared" si="7"/>
        <v>518476</v>
      </c>
      <c r="I35" s="4"/>
      <c r="J35" s="4"/>
    </row>
    <row r="36" spans="1:10">
      <c r="A36" s="45" t="s">
        <v>55</v>
      </c>
      <c r="B36" s="21" t="s">
        <v>56</v>
      </c>
      <c r="C36" s="22">
        <v>442</v>
      </c>
      <c r="D36" s="46">
        <v>1770</v>
      </c>
      <c r="E36" s="23">
        <f t="shared" si="6"/>
        <v>-1328</v>
      </c>
      <c r="F36" s="22">
        <v>14364</v>
      </c>
      <c r="G36" s="22">
        <v>9251</v>
      </c>
      <c r="H36" s="23">
        <f t="shared" si="7"/>
        <v>5113</v>
      </c>
      <c r="I36" s="4"/>
      <c r="J36" s="4"/>
    </row>
    <row r="37" spans="1:10">
      <c r="A37" s="45" t="s">
        <v>57</v>
      </c>
      <c r="B37" s="21" t="s">
        <v>58</v>
      </c>
      <c r="C37" s="22">
        <v>1252</v>
      </c>
      <c r="D37" s="22">
        <v>5332</v>
      </c>
      <c r="E37" s="23">
        <f>C37-D37</f>
        <v>-4080</v>
      </c>
      <c r="F37" s="22">
        <v>49818</v>
      </c>
      <c r="G37" s="22">
        <v>293030</v>
      </c>
      <c r="H37" s="23">
        <f t="shared" si="7"/>
        <v>-243212</v>
      </c>
      <c r="I37" s="4"/>
      <c r="J37" s="4"/>
    </row>
    <row r="38" spans="1:10">
      <c r="A38" s="45" t="s">
        <v>59</v>
      </c>
      <c r="B38" s="21" t="s">
        <v>60</v>
      </c>
      <c r="C38" s="22">
        <v>3093</v>
      </c>
      <c r="D38" s="22">
        <v>31546</v>
      </c>
      <c r="E38" s="23">
        <f t="shared" si="6"/>
        <v>-28453</v>
      </c>
      <c r="F38" s="22">
        <v>190018</v>
      </c>
      <c r="G38" s="22">
        <v>1359111</v>
      </c>
      <c r="H38" s="23">
        <f t="shared" si="7"/>
        <v>-1169093</v>
      </c>
      <c r="I38" s="4"/>
      <c r="J38" s="4"/>
    </row>
    <row r="39" spans="1:10">
      <c r="A39" s="45" t="s">
        <v>61</v>
      </c>
      <c r="B39" s="21" t="s">
        <v>62</v>
      </c>
      <c r="C39" s="22">
        <v>3241</v>
      </c>
      <c r="D39" s="22">
        <v>28757</v>
      </c>
      <c r="E39" s="23">
        <f t="shared" si="6"/>
        <v>-25516</v>
      </c>
      <c r="F39" s="22">
        <v>133719</v>
      </c>
      <c r="G39" s="22">
        <v>2483165</v>
      </c>
      <c r="H39" s="23">
        <f t="shared" si="7"/>
        <v>-2349446</v>
      </c>
      <c r="I39" s="4"/>
      <c r="J39" s="4"/>
    </row>
    <row r="40" spans="1:10">
      <c r="A40" s="45" t="s">
        <v>63</v>
      </c>
      <c r="B40" s="21" t="s">
        <v>64</v>
      </c>
      <c r="C40" s="22">
        <v>40178</v>
      </c>
      <c r="D40" s="22">
        <v>61123</v>
      </c>
      <c r="E40" s="23">
        <f t="shared" si="6"/>
        <v>-20945</v>
      </c>
      <c r="F40" s="22">
        <v>709552</v>
      </c>
      <c r="G40" s="22">
        <v>286327</v>
      </c>
      <c r="H40" s="23">
        <f t="shared" si="7"/>
        <v>423225</v>
      </c>
      <c r="I40" s="4"/>
      <c r="J40" s="4"/>
    </row>
    <row r="41" spans="1:10">
      <c r="A41" s="45" t="s">
        <v>65</v>
      </c>
      <c r="B41" s="21" t="s">
        <v>66</v>
      </c>
      <c r="C41" s="22">
        <v>810</v>
      </c>
      <c r="D41" s="22">
        <v>18850</v>
      </c>
      <c r="E41" s="23">
        <f t="shared" si="6"/>
        <v>-18040</v>
      </c>
      <c r="F41" s="22">
        <v>11138</v>
      </c>
      <c r="G41" s="22">
        <v>113299</v>
      </c>
      <c r="H41" s="23">
        <f t="shared" si="7"/>
        <v>-102161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268963</v>
      </c>
      <c r="D42" s="49">
        <f>SUM(D20:D41)</f>
        <v>1054946</v>
      </c>
      <c r="E42" s="50">
        <f t="shared" si="6"/>
        <v>-785983</v>
      </c>
      <c r="F42" s="49">
        <f>SUM(F20:F41)</f>
        <v>14800038</v>
      </c>
      <c r="G42" s="49">
        <f>SUM(G20:G41)</f>
        <v>39349427</v>
      </c>
      <c r="H42" s="50">
        <f t="shared" si="7"/>
        <v>-24549389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750CE-1A18-45BC-9E9D-036BB78C4FA5}">
  <sheetPr>
    <tabColor theme="9" tint="0.39997558519241921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121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123</v>
      </c>
      <c r="D3" s="7" t="s">
        <v>124</v>
      </c>
      <c r="E3" s="9" t="s">
        <v>68</v>
      </c>
      <c r="F3" s="71" t="s">
        <v>125</v>
      </c>
      <c r="G3" s="71" t="s">
        <v>126</v>
      </c>
      <c r="H3" s="9" t="s">
        <v>68</v>
      </c>
      <c r="I3" s="55" t="s">
        <v>86</v>
      </c>
      <c r="J3" s="55" t="s">
        <v>87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306</v>
      </c>
      <c r="D5" s="22">
        <v>1248</v>
      </c>
      <c r="E5" s="86">
        <f>IF(D5,(C5-D5)/D5,0)</f>
        <v>-0.75480769230769229</v>
      </c>
      <c r="F5" s="73">
        <v>153878</v>
      </c>
      <c r="G5" s="73">
        <v>932222</v>
      </c>
      <c r="H5" s="87">
        <f>IF(G5,(F5-G5)/G5,0)</f>
        <v>-0.83493416804151799</v>
      </c>
      <c r="I5" s="24">
        <f>IF(C5,F5/C5,0)</f>
        <v>502.86928104575162</v>
      </c>
      <c r="J5" s="24">
        <f>IF(D5,G5/D5,0)</f>
        <v>746.97275641025647</v>
      </c>
      <c r="K5" s="86">
        <f>IF(J5,(I5-J5)/J5,0)</f>
        <v>-0.32679033240462252</v>
      </c>
    </row>
    <row r="6" spans="1:11" ht="16.5">
      <c r="A6" s="25" t="s">
        <v>9</v>
      </c>
      <c r="B6" s="26" t="s">
        <v>10</v>
      </c>
      <c r="C6" s="22">
        <v>0</v>
      </c>
      <c r="D6" s="22">
        <v>0</v>
      </c>
      <c r="E6" s="86">
        <f t="shared" ref="E6:E13" si="0">IF(D6,(C6-D6)/D6,0)</f>
        <v>0</v>
      </c>
      <c r="F6" s="73">
        <v>0</v>
      </c>
      <c r="G6" s="73">
        <v>0</v>
      </c>
      <c r="H6" s="87">
        <f t="shared" ref="H6:H13" si="1">IF(G6,(F6-G6)/G6,0)</f>
        <v>0</v>
      </c>
      <c r="I6" s="24">
        <f t="shared" ref="I6:J11" si="2">IF(C6,F6/C6,0)</f>
        <v>0</v>
      </c>
      <c r="J6" s="24">
        <f t="shared" si="2"/>
        <v>0</v>
      </c>
      <c r="K6" s="86">
        <f t="shared" ref="K6:K11" si="3">IF(J6,(I6-J6)/J6,0)</f>
        <v>0</v>
      </c>
    </row>
    <row r="7" spans="1:11" ht="16.5">
      <c r="A7" s="20" t="s">
        <v>11</v>
      </c>
      <c r="B7" s="27" t="s">
        <v>12</v>
      </c>
      <c r="C7" s="22">
        <v>5</v>
      </c>
      <c r="D7" s="22">
        <v>2382</v>
      </c>
      <c r="E7" s="86">
        <f t="shared" si="0"/>
        <v>-0.99790092359361882</v>
      </c>
      <c r="F7" s="73">
        <v>1190</v>
      </c>
      <c r="G7" s="73">
        <v>294152</v>
      </c>
      <c r="H7" s="87">
        <f t="shared" si="1"/>
        <v>-0.99595447251760993</v>
      </c>
      <c r="I7" s="24">
        <f t="shared" si="2"/>
        <v>238</v>
      </c>
      <c r="J7" s="24">
        <f t="shared" si="2"/>
        <v>123.48950461796809</v>
      </c>
      <c r="K7" s="86">
        <f t="shared" si="3"/>
        <v>0.92728929261062309</v>
      </c>
    </row>
    <row r="8" spans="1:11" ht="16.5">
      <c r="A8" s="20" t="s">
        <v>13</v>
      </c>
      <c r="B8" s="27" t="s">
        <v>14</v>
      </c>
      <c r="C8" s="22">
        <v>0</v>
      </c>
      <c r="D8" s="22">
        <v>22</v>
      </c>
      <c r="E8" s="86">
        <f t="shared" si="0"/>
        <v>-1</v>
      </c>
      <c r="F8" s="73">
        <v>0</v>
      </c>
      <c r="G8" s="73">
        <v>33766</v>
      </c>
      <c r="H8" s="87">
        <f t="shared" si="1"/>
        <v>-1</v>
      </c>
      <c r="I8" s="24">
        <f t="shared" si="2"/>
        <v>0</v>
      </c>
      <c r="J8" s="24">
        <f t="shared" si="2"/>
        <v>1534.8181818181818</v>
      </c>
      <c r="K8" s="86">
        <f t="shared" si="3"/>
        <v>-1</v>
      </c>
    </row>
    <row r="9" spans="1:11" ht="16.5">
      <c r="A9" s="20" t="s">
        <v>15</v>
      </c>
      <c r="B9" s="27" t="s">
        <v>16</v>
      </c>
      <c r="C9" s="22">
        <v>576</v>
      </c>
      <c r="D9" s="22">
        <v>4158</v>
      </c>
      <c r="E9" s="86">
        <f t="shared" si="0"/>
        <v>-0.8614718614718615</v>
      </c>
      <c r="F9" s="73">
        <v>926517</v>
      </c>
      <c r="G9" s="73">
        <v>2313738</v>
      </c>
      <c r="H9" s="87">
        <f t="shared" si="1"/>
        <v>-0.59955837696402958</v>
      </c>
      <c r="I9" s="24">
        <f t="shared" si="2"/>
        <v>1608.5364583333333</v>
      </c>
      <c r="J9" s="24">
        <f t="shared" si="2"/>
        <v>556.4545454545455</v>
      </c>
      <c r="K9" s="86">
        <f t="shared" si="3"/>
        <v>1.8906879662909106</v>
      </c>
    </row>
    <row r="10" spans="1:11" ht="16.5">
      <c r="A10" s="20" t="s">
        <v>17</v>
      </c>
      <c r="B10" s="27" t="s">
        <v>18</v>
      </c>
      <c r="C10" s="22">
        <v>11459</v>
      </c>
      <c r="D10" s="22">
        <v>20356</v>
      </c>
      <c r="E10" s="86">
        <f t="shared" si="0"/>
        <v>-0.43707015130674004</v>
      </c>
      <c r="F10" s="73">
        <v>18311327</v>
      </c>
      <c r="G10" s="73">
        <v>31412078</v>
      </c>
      <c r="H10" s="87">
        <f t="shared" si="1"/>
        <v>-0.41706094706628449</v>
      </c>
      <c r="I10" s="24">
        <f t="shared" si="2"/>
        <v>1597.9864735142683</v>
      </c>
      <c r="J10" s="24">
        <f t="shared" si="2"/>
        <v>1543.1360778148949</v>
      </c>
      <c r="K10" s="86">
        <f t="shared" si="3"/>
        <v>3.5544756219453064E-2</v>
      </c>
    </row>
    <row r="11" spans="1:11" ht="20.25" thickBot="1">
      <c r="A11" s="29" t="s">
        <v>19</v>
      </c>
      <c r="B11" s="67" t="s">
        <v>20</v>
      </c>
      <c r="C11" s="60">
        <f>SUM(C5:C10)</f>
        <v>12346</v>
      </c>
      <c r="D11" s="60">
        <f>SUM(D5:D10)</f>
        <v>28166</v>
      </c>
      <c r="E11" s="88">
        <f t="shared" si="0"/>
        <v>-0.56167009870056095</v>
      </c>
      <c r="F11" s="74">
        <f>SUM(F5:F10)</f>
        <v>19392912</v>
      </c>
      <c r="G11" s="74">
        <f>SUM(G5:G10)</f>
        <v>34985956</v>
      </c>
      <c r="H11" s="88">
        <f t="shared" si="1"/>
        <v>-0.44569438091101471</v>
      </c>
      <c r="I11" s="68">
        <f t="shared" si="2"/>
        <v>1570.7850315891787</v>
      </c>
      <c r="J11" s="69">
        <f t="shared" si="2"/>
        <v>1242.134346375062</v>
      </c>
      <c r="K11" s="88">
        <f t="shared" si="3"/>
        <v>0.26458545822617546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70</v>
      </c>
      <c r="D13" s="22">
        <v>1</v>
      </c>
      <c r="E13" s="86">
        <f t="shared" si="0"/>
        <v>69</v>
      </c>
      <c r="F13" s="73">
        <v>18138</v>
      </c>
      <c r="G13" s="73">
        <v>285</v>
      </c>
      <c r="H13" s="89">
        <f t="shared" si="1"/>
        <v>62.642105263157895</v>
      </c>
      <c r="I13" s="24">
        <f t="shared" ref="I13:J13" si="4">IF(C13,F13/C13,0)</f>
        <v>259.1142857142857</v>
      </c>
      <c r="J13" s="24">
        <f t="shared" si="4"/>
        <v>285</v>
      </c>
      <c r="K13" s="86">
        <f t="shared" ref="K13" si="5">IF(J13,(I13-J13)/J13,0)</f>
        <v>-9.0827067669172978E-2</v>
      </c>
    </row>
    <row r="14" spans="1:11" ht="20.25" thickBot="1">
      <c r="A14" s="29" t="s">
        <v>23</v>
      </c>
      <c r="B14" s="35" t="s">
        <v>75</v>
      </c>
      <c r="C14" s="30">
        <f>SUM(C11+C13)</f>
        <v>12416</v>
      </c>
      <c r="D14" s="30">
        <f>D11+D13</f>
        <v>28167</v>
      </c>
      <c r="E14" s="88">
        <f>(C14-D14)/D14</f>
        <v>-0.55920048283452262</v>
      </c>
      <c r="F14" s="76">
        <f>SUM(F11+F13)</f>
        <v>19411050</v>
      </c>
      <c r="G14" s="76">
        <f>G11+G13</f>
        <v>34986241</v>
      </c>
      <c r="H14" s="90">
        <f>(F14-G14)/G14</f>
        <v>-0.44518046394295402</v>
      </c>
      <c r="I14" s="31">
        <f>F14/C14</f>
        <v>1563.3899806701031</v>
      </c>
      <c r="J14" s="59">
        <f>G14/D14</f>
        <v>1242.1003656761459</v>
      </c>
      <c r="K14" s="85">
        <f>(I14-J14)/J14</f>
        <v>0.2586663878961673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7.25" customHeight="1">
      <c r="A16" s="101" t="s">
        <v>122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123</v>
      </c>
      <c r="D18" s="7" t="s">
        <v>124</v>
      </c>
      <c r="E18" s="9" t="s">
        <v>68</v>
      </c>
      <c r="F18" s="71" t="s">
        <v>125</v>
      </c>
      <c r="G18" s="71" t="s">
        <v>126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401</v>
      </c>
      <c r="D20" s="22">
        <v>642</v>
      </c>
      <c r="E20" s="87">
        <f t="shared" ref="E20:E41" si="6">IF(D20,(C20-D20)/D20,0)</f>
        <v>-0.37538940809968846</v>
      </c>
      <c r="F20" s="73">
        <v>61984</v>
      </c>
      <c r="G20" s="73">
        <v>58199</v>
      </c>
      <c r="H20" s="91">
        <f t="shared" ref="H20:H24" si="7">IF(G20,(F20-G20)/G20,0)</f>
        <v>6.5035481709307716E-2</v>
      </c>
      <c r="I20" s="4"/>
      <c r="J20" s="4"/>
    </row>
    <row r="21" spans="1:10">
      <c r="A21" s="45" t="s">
        <v>29</v>
      </c>
      <c r="B21" s="21" t="s">
        <v>30</v>
      </c>
      <c r="C21" s="22">
        <v>0</v>
      </c>
      <c r="D21" s="22">
        <v>8</v>
      </c>
      <c r="E21" s="87">
        <f t="shared" si="6"/>
        <v>-1</v>
      </c>
      <c r="F21" s="73">
        <v>0</v>
      </c>
      <c r="G21" s="73">
        <v>1703</v>
      </c>
      <c r="H21" s="91">
        <f t="shared" si="7"/>
        <v>-1</v>
      </c>
      <c r="I21" s="4"/>
      <c r="J21" s="4"/>
    </row>
    <row r="22" spans="1:10">
      <c r="A22" s="45" t="s">
        <v>31</v>
      </c>
      <c r="B22" s="21" t="s">
        <v>32</v>
      </c>
      <c r="C22" s="22">
        <v>208051</v>
      </c>
      <c r="D22" s="22">
        <v>183244</v>
      </c>
      <c r="E22" s="87">
        <f t="shared" si="6"/>
        <v>0.13537687454978062</v>
      </c>
      <c r="F22" s="73">
        <v>14796961</v>
      </c>
      <c r="G22" s="73">
        <v>11851034</v>
      </c>
      <c r="H22" s="91">
        <f t="shared" si="7"/>
        <v>0.2485797441809719</v>
      </c>
      <c r="I22" s="4"/>
      <c r="J22" s="4"/>
    </row>
    <row r="23" spans="1:10">
      <c r="A23" s="45" t="s">
        <v>33</v>
      </c>
      <c r="B23" s="21" t="s">
        <v>34</v>
      </c>
      <c r="C23" s="22">
        <v>30811</v>
      </c>
      <c r="D23" s="22">
        <v>31630</v>
      </c>
      <c r="E23" s="87">
        <f t="shared" si="6"/>
        <v>-2.5893139424596902E-2</v>
      </c>
      <c r="F23" s="73">
        <v>945078</v>
      </c>
      <c r="G23" s="73">
        <v>727320</v>
      </c>
      <c r="H23" s="91">
        <f t="shared" si="7"/>
        <v>0.29939778914370568</v>
      </c>
      <c r="I23" s="4"/>
      <c r="J23" s="4"/>
    </row>
    <row r="24" spans="1:10">
      <c r="A24" s="45" t="s">
        <v>35</v>
      </c>
      <c r="B24" s="21" t="s">
        <v>36</v>
      </c>
      <c r="C24" s="22">
        <v>10881</v>
      </c>
      <c r="D24" s="22">
        <v>39371</v>
      </c>
      <c r="E24" s="87">
        <f t="shared" si="6"/>
        <v>-0.72362906707983032</v>
      </c>
      <c r="F24" s="73">
        <v>422802</v>
      </c>
      <c r="G24" s="73">
        <v>927593</v>
      </c>
      <c r="H24" s="91">
        <f t="shared" si="7"/>
        <v>-0.54419449047157531</v>
      </c>
      <c r="I24" s="4"/>
      <c r="J24" s="4"/>
    </row>
    <row r="25" spans="1:10">
      <c r="A25" s="45" t="s">
        <v>37</v>
      </c>
      <c r="B25" s="21" t="s">
        <v>38</v>
      </c>
      <c r="C25" s="22">
        <v>16559</v>
      </c>
      <c r="D25" s="22">
        <v>15472</v>
      </c>
      <c r="E25" s="87">
        <f t="shared" si="6"/>
        <v>7.02559462254395E-2</v>
      </c>
      <c r="F25" s="73">
        <v>3953678</v>
      </c>
      <c r="G25" s="73">
        <v>1598959</v>
      </c>
      <c r="H25" s="91">
        <f>IF(G25,(F25-G25)/G25,0)</f>
        <v>1.4726575228007723</v>
      </c>
      <c r="I25" s="4"/>
      <c r="J25" s="4"/>
    </row>
    <row r="26" spans="1:10">
      <c r="A26" s="45" t="s">
        <v>39</v>
      </c>
      <c r="B26" s="21" t="s">
        <v>40</v>
      </c>
      <c r="C26" s="22">
        <v>14643</v>
      </c>
      <c r="D26" s="22">
        <v>6674</v>
      </c>
      <c r="E26" s="87">
        <f t="shared" si="6"/>
        <v>1.1940365597842373</v>
      </c>
      <c r="F26" s="73">
        <v>2476160</v>
      </c>
      <c r="G26" s="73">
        <v>1264583</v>
      </c>
      <c r="H26" s="91">
        <f t="shared" ref="H26:H41" si="8">IF(G26,(F26-G26)/G26,0)</f>
        <v>0.95808420641428838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536</v>
      </c>
      <c r="E27" s="87">
        <f>IF(D27,(C27-D27)/D27,0)</f>
        <v>-1</v>
      </c>
      <c r="F27" s="73">
        <v>0</v>
      </c>
      <c r="G27" s="73">
        <v>9699</v>
      </c>
      <c r="H27" s="91">
        <f t="shared" si="8"/>
        <v>-1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0</v>
      </c>
      <c r="E28" s="87">
        <f t="shared" si="6"/>
        <v>0</v>
      </c>
      <c r="F28" s="73">
        <v>0</v>
      </c>
      <c r="G28" s="73">
        <v>0</v>
      </c>
      <c r="H28" s="91">
        <f t="shared" si="8"/>
        <v>0</v>
      </c>
      <c r="I28" s="4"/>
      <c r="J28" s="4"/>
    </row>
    <row r="29" spans="1:10">
      <c r="A29" s="45" t="s">
        <v>43</v>
      </c>
      <c r="B29" s="21" t="s">
        <v>44</v>
      </c>
      <c r="C29" s="22">
        <v>146022</v>
      </c>
      <c r="D29" s="22">
        <v>176119</v>
      </c>
      <c r="E29" s="87">
        <f t="shared" si="6"/>
        <v>-0.17089013678251636</v>
      </c>
      <c r="F29" s="73">
        <v>4870042</v>
      </c>
      <c r="G29" s="73">
        <v>5613573</v>
      </c>
      <c r="H29" s="91">
        <f t="shared" si="8"/>
        <v>-0.13245236144608791</v>
      </c>
      <c r="I29" s="4"/>
      <c r="J29" s="4"/>
    </row>
    <row r="30" spans="1:10">
      <c r="A30" s="45" t="s">
        <v>45</v>
      </c>
      <c r="B30" s="21" t="s">
        <v>46</v>
      </c>
      <c r="C30" s="22">
        <v>6300</v>
      </c>
      <c r="D30" s="22">
        <v>9705</v>
      </c>
      <c r="E30" s="87">
        <f t="shared" si="6"/>
        <v>-0.3508500772797527</v>
      </c>
      <c r="F30" s="73">
        <v>340913</v>
      </c>
      <c r="G30" s="73">
        <v>529753</v>
      </c>
      <c r="H30" s="91">
        <f t="shared" si="8"/>
        <v>-0.35646801433875785</v>
      </c>
      <c r="I30" s="4"/>
      <c r="J30" s="4"/>
    </row>
    <row r="31" spans="1:10">
      <c r="A31" s="45" t="s">
        <v>47</v>
      </c>
      <c r="B31" s="21" t="s">
        <v>48</v>
      </c>
      <c r="C31" s="22">
        <v>38751</v>
      </c>
      <c r="D31" s="22">
        <v>28236</v>
      </c>
      <c r="E31" s="87">
        <f t="shared" si="6"/>
        <v>0.3723969400764981</v>
      </c>
      <c r="F31" s="73">
        <v>577884</v>
      </c>
      <c r="G31" s="73">
        <v>591015</v>
      </c>
      <c r="H31" s="91">
        <f t="shared" si="8"/>
        <v>-2.2217710210400751E-2</v>
      </c>
      <c r="I31" s="4"/>
      <c r="J31" s="4"/>
    </row>
    <row r="32" spans="1:10">
      <c r="A32" s="45" t="s">
        <v>49</v>
      </c>
      <c r="B32" s="21" t="s">
        <v>50</v>
      </c>
      <c r="C32" s="22">
        <v>23551</v>
      </c>
      <c r="D32" s="22">
        <v>36582</v>
      </c>
      <c r="E32" s="87">
        <f t="shared" si="6"/>
        <v>-0.35621343830299051</v>
      </c>
      <c r="F32" s="73">
        <v>1401143</v>
      </c>
      <c r="G32" s="73">
        <v>2031188</v>
      </c>
      <c r="H32" s="91">
        <f t="shared" si="8"/>
        <v>-0.31018546781489453</v>
      </c>
      <c r="I32" s="4"/>
      <c r="J32" s="4"/>
    </row>
    <row r="33" spans="1:10">
      <c r="A33" s="45" t="s">
        <v>51</v>
      </c>
      <c r="B33" s="21" t="s">
        <v>52</v>
      </c>
      <c r="C33" s="22">
        <v>15398</v>
      </c>
      <c r="D33" s="22">
        <v>5711</v>
      </c>
      <c r="E33" s="87">
        <f t="shared" si="6"/>
        <v>1.6962003151812293</v>
      </c>
      <c r="F33" s="73">
        <v>482668</v>
      </c>
      <c r="G33" s="73">
        <v>138874</v>
      </c>
      <c r="H33" s="91">
        <f t="shared" si="8"/>
        <v>2.4755821824099544</v>
      </c>
      <c r="I33" s="4"/>
      <c r="J33" s="4"/>
    </row>
    <row r="34" spans="1:10">
      <c r="A34" s="45" t="s">
        <v>53</v>
      </c>
      <c r="B34" s="21" t="s">
        <v>54</v>
      </c>
      <c r="C34" s="22">
        <v>65335</v>
      </c>
      <c r="D34" s="22">
        <v>25613</v>
      </c>
      <c r="E34" s="87">
        <f t="shared" si="6"/>
        <v>1.550853082419084</v>
      </c>
      <c r="F34" s="73">
        <v>3629466</v>
      </c>
      <c r="G34" s="73">
        <v>2106251</v>
      </c>
      <c r="H34" s="91">
        <f t="shared" si="8"/>
        <v>0.72318778721054611</v>
      </c>
      <c r="I34" s="4"/>
      <c r="J34" s="4"/>
    </row>
    <row r="35" spans="1:10">
      <c r="A35" s="45">
        <v>87149320906</v>
      </c>
      <c r="B35" s="21" t="s">
        <v>88</v>
      </c>
      <c r="C35" s="22">
        <v>61246</v>
      </c>
      <c r="D35" s="22">
        <v>36146</v>
      </c>
      <c r="E35" s="87">
        <f t="shared" si="6"/>
        <v>0.69440602002987883</v>
      </c>
      <c r="F35" s="73">
        <v>1697439</v>
      </c>
      <c r="G35" s="73">
        <v>1025217</v>
      </c>
      <c r="H35" s="91">
        <f t="shared" si="8"/>
        <v>0.65568752761610472</v>
      </c>
      <c r="I35" s="4"/>
      <c r="J35" s="4"/>
    </row>
    <row r="36" spans="1:10">
      <c r="A36" s="45" t="s">
        <v>55</v>
      </c>
      <c r="B36" s="21" t="s">
        <v>56</v>
      </c>
      <c r="C36" s="22">
        <v>1287</v>
      </c>
      <c r="D36" s="22">
        <v>1033</v>
      </c>
      <c r="E36" s="87">
        <f t="shared" si="6"/>
        <v>0.24588576960309777</v>
      </c>
      <c r="F36" s="73">
        <v>65619</v>
      </c>
      <c r="G36" s="73">
        <v>30063</v>
      </c>
      <c r="H36" s="91">
        <f t="shared" si="8"/>
        <v>1.1827162957788644</v>
      </c>
      <c r="I36" s="4"/>
      <c r="J36" s="4"/>
    </row>
    <row r="37" spans="1:10">
      <c r="A37" s="45" t="s">
        <v>57</v>
      </c>
      <c r="B37" s="21" t="s">
        <v>58</v>
      </c>
      <c r="C37" s="28">
        <v>5827</v>
      </c>
      <c r="D37" s="22">
        <v>11074</v>
      </c>
      <c r="E37" s="87">
        <f t="shared" si="6"/>
        <v>-0.47381253386310274</v>
      </c>
      <c r="F37" s="73">
        <v>220159</v>
      </c>
      <c r="G37" s="73">
        <v>574096</v>
      </c>
      <c r="H37" s="91">
        <f t="shared" si="8"/>
        <v>-0.61651187257880213</v>
      </c>
      <c r="I37" s="4"/>
      <c r="J37" s="4"/>
    </row>
    <row r="38" spans="1:10">
      <c r="A38" s="45" t="s">
        <v>59</v>
      </c>
      <c r="B38" s="21" t="s">
        <v>60</v>
      </c>
      <c r="C38" s="22">
        <v>7728</v>
      </c>
      <c r="D38" s="22">
        <v>7137</v>
      </c>
      <c r="E38" s="87">
        <f t="shared" si="6"/>
        <v>8.2807902480033627E-2</v>
      </c>
      <c r="F38" s="73">
        <v>559405</v>
      </c>
      <c r="G38" s="73">
        <v>292087</v>
      </c>
      <c r="H38" s="91">
        <f t="shared" si="8"/>
        <v>0.91519992331052047</v>
      </c>
      <c r="I38" s="4"/>
      <c r="J38" s="4"/>
    </row>
    <row r="39" spans="1:10">
      <c r="A39" s="45" t="s">
        <v>61</v>
      </c>
      <c r="B39" s="21" t="s">
        <v>62</v>
      </c>
      <c r="C39" s="22">
        <v>10819</v>
      </c>
      <c r="D39" s="22">
        <v>25300</v>
      </c>
      <c r="E39" s="87">
        <f t="shared" si="6"/>
        <v>-0.57237154150197633</v>
      </c>
      <c r="F39" s="73">
        <v>736798</v>
      </c>
      <c r="G39" s="73">
        <v>1054030</v>
      </c>
      <c r="H39" s="91">
        <f t="shared" si="8"/>
        <v>-0.30097056061022931</v>
      </c>
      <c r="I39" s="4"/>
      <c r="J39" s="4"/>
    </row>
    <row r="40" spans="1:10">
      <c r="A40" s="45" t="s">
        <v>63</v>
      </c>
      <c r="B40" s="21" t="s">
        <v>64</v>
      </c>
      <c r="C40" s="22">
        <v>96332</v>
      </c>
      <c r="D40" s="22">
        <v>116481</v>
      </c>
      <c r="E40" s="87">
        <f t="shared" si="6"/>
        <v>-0.17298100119332765</v>
      </c>
      <c r="F40" s="73">
        <v>1640911</v>
      </c>
      <c r="G40" s="73">
        <v>2165984</v>
      </c>
      <c r="H40" s="91">
        <f t="shared" si="8"/>
        <v>-0.24241776485883551</v>
      </c>
      <c r="I40" s="4"/>
      <c r="J40" s="4"/>
    </row>
    <row r="41" spans="1:10">
      <c r="A41" s="45" t="s">
        <v>65</v>
      </c>
      <c r="B41" s="21" t="s">
        <v>66</v>
      </c>
      <c r="C41" s="22">
        <v>1558</v>
      </c>
      <c r="D41" s="22">
        <v>1546</v>
      </c>
      <c r="E41" s="87">
        <f t="shared" si="6"/>
        <v>7.7619663648124193E-3</v>
      </c>
      <c r="F41" s="73">
        <v>20383</v>
      </c>
      <c r="G41" s="73">
        <v>22110</v>
      </c>
      <c r="H41" s="91">
        <f t="shared" si="8"/>
        <v>-7.8109452736318405E-2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761500</v>
      </c>
      <c r="D42" s="60">
        <f>SUM(D20:D41)</f>
        <v>758260</v>
      </c>
      <c r="E42" s="88">
        <f t="shared" ref="E42" si="9">(C42-D42)/D42</f>
        <v>4.2729406799778442E-3</v>
      </c>
      <c r="F42" s="74">
        <f>SUM(F20:F41)</f>
        <v>38899493</v>
      </c>
      <c r="G42" s="74">
        <f>SUM(G20:G41)</f>
        <v>32613331</v>
      </c>
      <c r="H42" s="88">
        <f t="shared" ref="H42" si="10">(F42-G42)/G42</f>
        <v>0.19274823537650906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113" priority="7" operator="greaterThanOrEqual">
      <formula>0</formula>
    </cfRule>
    <cfRule type="cellIs" dxfId="112" priority="8" operator="lessThan">
      <formula>0</formula>
    </cfRule>
  </conditionalFormatting>
  <conditionalFormatting sqref="E13">
    <cfRule type="cellIs" dxfId="111" priority="5" operator="greaterThanOrEqual">
      <formula>0</formula>
    </cfRule>
    <cfRule type="cellIs" dxfId="110" priority="6" operator="lessThan">
      <formula>0</formula>
    </cfRule>
  </conditionalFormatting>
  <conditionalFormatting sqref="E20:E41">
    <cfRule type="cellIs" dxfId="109" priority="11" operator="greaterThanOrEqual">
      <formula>0</formula>
    </cfRule>
    <cfRule type="cellIs" dxfId="108" priority="12" operator="lessThan">
      <formula>0</formula>
    </cfRule>
  </conditionalFormatting>
  <conditionalFormatting sqref="H5:H10">
    <cfRule type="cellIs" dxfId="107" priority="9" operator="greaterThanOrEqual">
      <formula>0</formula>
    </cfRule>
    <cfRule type="cellIs" dxfId="106" priority="10" operator="lessThan">
      <formula>0</formula>
    </cfRule>
  </conditionalFormatting>
  <conditionalFormatting sqref="H13">
    <cfRule type="cellIs" dxfId="105" priority="13" operator="greaterThanOrEqual">
      <formula>0</formula>
    </cfRule>
    <cfRule type="cellIs" dxfId="104" priority="14" operator="lessThan">
      <formula>0</formula>
    </cfRule>
  </conditionalFormatting>
  <conditionalFormatting sqref="K5:K10">
    <cfRule type="cellIs" dxfId="103" priority="3" operator="greaterThanOrEqual">
      <formula>0</formula>
    </cfRule>
    <cfRule type="cellIs" dxfId="102" priority="4" operator="lessThan">
      <formula>0</formula>
    </cfRule>
  </conditionalFormatting>
  <conditionalFormatting sqref="K13">
    <cfRule type="cellIs" dxfId="101" priority="1" operator="greaterThanOrEqual">
      <formula>0</formula>
    </cfRule>
    <cfRule type="cellIs" dxfId="100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0334-0201-4527-A010-22985B6BA12D}">
  <sheetPr>
    <tabColor theme="3" tint="-0.499984740745262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16.625" style="4" customWidth="1"/>
    <col min="4" max="4" width="16.37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1" t="s">
        <v>262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263</v>
      </c>
      <c r="D3" s="7" t="s">
        <v>264</v>
      </c>
      <c r="E3" s="9" t="s">
        <v>230</v>
      </c>
      <c r="F3" s="71" t="s">
        <v>259</v>
      </c>
      <c r="G3" s="71" t="s">
        <v>260</v>
      </c>
      <c r="H3" s="9" t="s">
        <v>230</v>
      </c>
      <c r="I3" s="55" t="s">
        <v>231</v>
      </c>
      <c r="J3" s="55" t="s">
        <v>232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44761</v>
      </c>
      <c r="D5" s="22">
        <v>52970</v>
      </c>
      <c r="E5" s="87">
        <f>IF(D5,(C5-D5)/D5,0)</f>
        <v>-0.15497451387577874</v>
      </c>
      <c r="F5" s="73">
        <v>2487664</v>
      </c>
      <c r="G5" s="73">
        <v>3197625</v>
      </c>
      <c r="H5" s="87">
        <f t="shared" ref="H5:H11" si="0">(F5-G5)/G5</f>
        <v>-0.22202759860834212</v>
      </c>
      <c r="I5" s="24">
        <f t="shared" ref="I5:J11" si="1">F5/C5</f>
        <v>55.57659569714707</v>
      </c>
      <c r="J5" s="24">
        <f t="shared" si="1"/>
        <v>60.36671700962809</v>
      </c>
      <c r="K5" s="87">
        <f t="shared" ref="K5:K11" si="2">(I5-J5)/J5</f>
        <v>-7.9350369703176465E-2</v>
      </c>
    </row>
    <row r="6" spans="1:11" ht="16.5">
      <c r="A6" s="25" t="s">
        <v>9</v>
      </c>
      <c r="B6" s="26" t="s">
        <v>10</v>
      </c>
      <c r="C6" s="22">
        <v>19366</v>
      </c>
      <c r="D6" s="22">
        <v>21153</v>
      </c>
      <c r="E6" s="87">
        <f t="shared" ref="E6:E11" si="3">IF(D6,(C6-D6)/D6,0)</f>
        <v>-8.4479742826076676E-2</v>
      </c>
      <c r="F6" s="73">
        <v>1818224</v>
      </c>
      <c r="G6" s="73">
        <v>1955262</v>
      </c>
      <c r="H6" s="87">
        <f t="shared" si="0"/>
        <v>-7.0086770980052795E-2</v>
      </c>
      <c r="I6" s="24">
        <f t="shared" si="1"/>
        <v>93.887431581121547</v>
      </c>
      <c r="J6" s="24">
        <f t="shared" si="1"/>
        <v>92.434264643313</v>
      </c>
      <c r="K6" s="87">
        <f t="shared" si="2"/>
        <v>1.5721085069655215E-2</v>
      </c>
    </row>
    <row r="7" spans="1:11" ht="16.5">
      <c r="A7" s="20" t="s">
        <v>11</v>
      </c>
      <c r="B7" s="27" t="s">
        <v>12</v>
      </c>
      <c r="C7" s="22">
        <v>34333</v>
      </c>
      <c r="D7" s="22">
        <v>32390</v>
      </c>
      <c r="E7" s="87">
        <f t="shared" si="3"/>
        <v>5.9987650509416485E-2</v>
      </c>
      <c r="F7" s="73">
        <v>1963173</v>
      </c>
      <c r="G7" s="73">
        <v>1886810</v>
      </c>
      <c r="H7" s="87">
        <f t="shared" si="0"/>
        <v>4.0472013610273423E-2</v>
      </c>
      <c r="I7" s="24">
        <f t="shared" si="1"/>
        <v>57.180351265546264</v>
      </c>
      <c r="J7" s="24">
        <f t="shared" si="1"/>
        <v>58.252855819697437</v>
      </c>
      <c r="K7" s="87">
        <f t="shared" si="2"/>
        <v>-1.8411192705654784E-2</v>
      </c>
    </row>
    <row r="8" spans="1:11" ht="16.5">
      <c r="A8" s="20" t="s">
        <v>13</v>
      </c>
      <c r="B8" s="27" t="s">
        <v>14</v>
      </c>
      <c r="C8" s="22">
        <v>49140</v>
      </c>
      <c r="D8" s="22">
        <v>54437</v>
      </c>
      <c r="E8" s="87">
        <f t="shared" si="3"/>
        <v>-9.7305141723460151E-2</v>
      </c>
      <c r="F8" s="73">
        <v>6171276</v>
      </c>
      <c r="G8" s="73">
        <v>5723812</v>
      </c>
      <c r="H8" s="87">
        <f t="shared" si="0"/>
        <v>7.8175873002118174E-2</v>
      </c>
      <c r="I8" s="24">
        <f t="shared" si="1"/>
        <v>125.58559218559219</v>
      </c>
      <c r="J8" s="24">
        <f t="shared" si="1"/>
        <v>105.14561787019858</v>
      </c>
      <c r="K8" s="87">
        <f t="shared" si="2"/>
        <v>0.19439682536866726</v>
      </c>
    </row>
    <row r="9" spans="1:11" ht="16.5">
      <c r="A9" s="20" t="s">
        <v>15</v>
      </c>
      <c r="B9" s="27" t="s">
        <v>16</v>
      </c>
      <c r="C9" s="22">
        <v>14573</v>
      </c>
      <c r="D9" s="22">
        <v>16421</v>
      </c>
      <c r="E9" s="87">
        <f t="shared" si="3"/>
        <v>-0.11253882223981487</v>
      </c>
      <c r="F9" s="73">
        <v>1694422</v>
      </c>
      <c r="G9" s="73">
        <v>2031097</v>
      </c>
      <c r="H9" s="87">
        <f t="shared" si="0"/>
        <v>-0.16576017787432112</v>
      </c>
      <c r="I9" s="24">
        <f t="shared" si="1"/>
        <v>116.27132368077952</v>
      </c>
      <c r="J9" s="24">
        <f t="shared" si="1"/>
        <v>123.68899579806346</v>
      </c>
      <c r="K9" s="87">
        <f t="shared" si="2"/>
        <v>-5.9970347963647037E-2</v>
      </c>
    </row>
    <row r="10" spans="1:11" ht="16.5">
      <c r="A10" s="20" t="s">
        <v>17</v>
      </c>
      <c r="B10" s="27" t="s">
        <v>18</v>
      </c>
      <c r="C10" s="22">
        <v>24212</v>
      </c>
      <c r="D10" s="22">
        <v>28148</v>
      </c>
      <c r="E10" s="87">
        <f t="shared" si="3"/>
        <v>-0.13983231490692055</v>
      </c>
      <c r="F10" s="73">
        <v>8311722</v>
      </c>
      <c r="G10" s="73">
        <v>10342935</v>
      </c>
      <c r="H10" s="87">
        <f t="shared" si="0"/>
        <v>-0.19638651891363526</v>
      </c>
      <c r="I10" s="24">
        <f t="shared" si="1"/>
        <v>343.28936064761274</v>
      </c>
      <c r="J10" s="24">
        <f t="shared" si="1"/>
        <v>367.44830893846807</v>
      </c>
      <c r="K10" s="87">
        <f t="shared" si="2"/>
        <v>-6.5747882635924529E-2</v>
      </c>
    </row>
    <row r="11" spans="1:11" ht="20.25" thickBot="1">
      <c r="A11" s="47" t="s">
        <v>19</v>
      </c>
      <c r="B11" s="67" t="s">
        <v>20</v>
      </c>
      <c r="C11" s="60">
        <f>SUM(C5:C10)</f>
        <v>186385</v>
      </c>
      <c r="D11" s="60">
        <f>SUM(D5:D10)</f>
        <v>205519</v>
      </c>
      <c r="E11" s="88">
        <f t="shared" si="3"/>
        <v>-9.3100881183734843E-2</v>
      </c>
      <c r="F11" s="74">
        <f>SUM(F5:F10)</f>
        <v>22446481</v>
      </c>
      <c r="G11" s="74">
        <f>SUM(G5:G10)</f>
        <v>25137541</v>
      </c>
      <c r="H11" s="88">
        <f t="shared" si="0"/>
        <v>-0.10705343056427039</v>
      </c>
      <c r="I11" s="69">
        <f t="shared" si="1"/>
        <v>120.43072672157095</v>
      </c>
      <c r="J11" s="69">
        <f t="shared" si="1"/>
        <v>122.31249178908033</v>
      </c>
      <c r="K11" s="88">
        <f t="shared" si="2"/>
        <v>-1.5384896832568457E-2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1736</v>
      </c>
      <c r="D13" s="22">
        <v>4282</v>
      </c>
      <c r="E13" s="89">
        <f>(C13-D13)/D13</f>
        <v>-0.5945819710415694</v>
      </c>
      <c r="F13" s="97">
        <v>99874</v>
      </c>
      <c r="G13" s="98">
        <v>227571</v>
      </c>
      <c r="H13" s="89">
        <f>(F13-G13)/G13</f>
        <v>-0.56113037249913211</v>
      </c>
      <c r="I13" s="24">
        <f>F13/C13</f>
        <v>57.531105990783409</v>
      </c>
      <c r="J13" s="24">
        <f>G13/D13</f>
        <v>53.14595983185427</v>
      </c>
      <c r="K13" s="89">
        <f>(I13-J13)/J13</f>
        <v>8.251137382414532E-2</v>
      </c>
    </row>
    <row r="14" spans="1:11" ht="20.25" thickBot="1">
      <c r="A14" s="47" t="s">
        <v>23</v>
      </c>
      <c r="B14" s="70" t="s">
        <v>75</v>
      </c>
      <c r="C14" s="60">
        <f>C11+C13</f>
        <v>188121</v>
      </c>
      <c r="D14" s="60">
        <f>D11+D13</f>
        <v>209801</v>
      </c>
      <c r="E14" s="88">
        <f>(C14-D14)/D14</f>
        <v>-0.10333601841745273</v>
      </c>
      <c r="F14" s="74">
        <f>F11+F13</f>
        <v>22546355</v>
      </c>
      <c r="G14" s="74">
        <f>G11+G13</f>
        <v>25365112</v>
      </c>
      <c r="H14" s="94">
        <f>(F14-G14)/G14</f>
        <v>-0.11112732323042768</v>
      </c>
      <c r="I14" s="69">
        <f>F14/C14</f>
        <v>119.85028253092425</v>
      </c>
      <c r="J14" s="69">
        <f>G14/D14</f>
        <v>120.90081553472099</v>
      </c>
      <c r="K14" s="88">
        <f>(I14-J14)/J14</f>
        <v>-8.6892135437667568E-3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22.5" customHeight="1">
      <c r="A16" s="100" t="s">
        <v>265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257</v>
      </c>
      <c r="D18" s="7" t="s">
        <v>258</v>
      </c>
      <c r="E18" s="9" t="s">
        <v>78</v>
      </c>
      <c r="F18" s="71" t="s">
        <v>259</v>
      </c>
      <c r="G18" s="71" t="s">
        <v>260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36388</v>
      </c>
      <c r="D20" s="22">
        <v>36552</v>
      </c>
      <c r="E20" s="91">
        <f>(C20-D20)/D20</f>
        <v>-4.4867585905012039E-3</v>
      </c>
      <c r="F20" s="73">
        <v>1401600</v>
      </c>
      <c r="G20" s="73">
        <v>1546410</v>
      </c>
      <c r="H20" s="91">
        <f t="shared" ref="H20:H24" si="4">IF(G20,(F20-G20)/G20,0)</f>
        <v>-9.3642695016198804E-2</v>
      </c>
      <c r="I20" s="4"/>
      <c r="J20" s="4"/>
    </row>
    <row r="21" spans="1:10">
      <c r="A21" s="45" t="s">
        <v>29</v>
      </c>
      <c r="B21" s="21" t="s">
        <v>30</v>
      </c>
      <c r="C21" s="4">
        <v>16927</v>
      </c>
      <c r="D21" s="22">
        <v>23314</v>
      </c>
      <c r="E21" s="91">
        <f t="shared" ref="E21:E41" si="5">IF(D21,(C21-D21)/D21,0)</f>
        <v>-0.27395556318092135</v>
      </c>
      <c r="F21" s="73">
        <v>1188824</v>
      </c>
      <c r="G21" s="73">
        <v>1423772</v>
      </c>
      <c r="H21" s="91">
        <f t="shared" si="4"/>
        <v>-0.16501799445416823</v>
      </c>
      <c r="I21" s="4"/>
      <c r="J21" s="4"/>
    </row>
    <row r="22" spans="1:10">
      <c r="A22" s="45" t="s">
        <v>31</v>
      </c>
      <c r="B22" s="21" t="s">
        <v>32</v>
      </c>
      <c r="C22" s="22">
        <v>3530373</v>
      </c>
      <c r="D22" s="22">
        <v>3698426</v>
      </c>
      <c r="E22" s="91">
        <f t="shared" si="5"/>
        <v>-4.5439059751364502E-2</v>
      </c>
      <c r="F22" s="73">
        <v>200567277</v>
      </c>
      <c r="G22" s="73">
        <v>238563019</v>
      </c>
      <c r="H22" s="91">
        <f>IF(G22,(F22-G22)/G22,0)</f>
        <v>-0.15926920341329182</v>
      </c>
      <c r="I22" s="4"/>
      <c r="J22" s="4"/>
    </row>
    <row r="23" spans="1:10">
      <c r="A23" s="45" t="s">
        <v>33</v>
      </c>
      <c r="B23" s="21" t="s">
        <v>34</v>
      </c>
      <c r="C23" s="22">
        <v>603957</v>
      </c>
      <c r="D23" s="22">
        <v>609753</v>
      </c>
      <c r="E23" s="91">
        <f t="shared" si="5"/>
        <v>-9.5054882878805019E-3</v>
      </c>
      <c r="F23" s="73">
        <v>64938026</v>
      </c>
      <c r="G23" s="73">
        <v>62865782</v>
      </c>
      <c r="H23" s="91">
        <f t="shared" si="4"/>
        <v>3.2962987718819753E-2</v>
      </c>
      <c r="I23" s="4"/>
      <c r="J23" s="4"/>
    </row>
    <row r="24" spans="1:10">
      <c r="A24" s="45" t="s">
        <v>35</v>
      </c>
      <c r="B24" s="21" t="s">
        <v>36</v>
      </c>
      <c r="C24" s="22">
        <v>80476</v>
      </c>
      <c r="D24" s="22">
        <v>75915</v>
      </c>
      <c r="E24" s="91">
        <f t="shared" si="5"/>
        <v>6.0080353026411119E-2</v>
      </c>
      <c r="F24" s="73">
        <v>4898894</v>
      </c>
      <c r="G24" s="73">
        <v>4594331</v>
      </c>
      <c r="H24" s="92">
        <f t="shared" si="4"/>
        <v>6.6291044332678684E-2</v>
      </c>
      <c r="I24" s="4"/>
      <c r="J24" s="4"/>
    </row>
    <row r="25" spans="1:10">
      <c r="A25" s="45" t="s">
        <v>37</v>
      </c>
      <c r="B25" s="21" t="s">
        <v>38</v>
      </c>
      <c r="C25" s="22">
        <v>82614</v>
      </c>
      <c r="D25" s="22">
        <v>134969</v>
      </c>
      <c r="E25" s="87">
        <f t="shared" si="5"/>
        <v>-0.38790388904118722</v>
      </c>
      <c r="F25" s="73">
        <v>2672687</v>
      </c>
      <c r="G25" s="73">
        <v>2150696</v>
      </c>
      <c r="H25" s="91">
        <f>IF(G25,(F25-G25)/G25,0)</f>
        <v>0.24270794198715206</v>
      </c>
      <c r="I25" s="4"/>
      <c r="J25" s="4"/>
    </row>
    <row r="26" spans="1:10">
      <c r="A26" s="45" t="s">
        <v>39</v>
      </c>
      <c r="B26" s="21" t="s">
        <v>40</v>
      </c>
      <c r="C26" s="22">
        <v>373189</v>
      </c>
      <c r="D26" s="22">
        <v>438484</v>
      </c>
      <c r="E26" s="87">
        <f t="shared" si="5"/>
        <v>-0.14891079264009632</v>
      </c>
      <c r="F26" s="73">
        <v>14400113</v>
      </c>
      <c r="G26" s="73">
        <v>16380376</v>
      </c>
      <c r="H26" s="91">
        <f t="shared" ref="H26:H41" si="6">IF(G26,(F26-G26)/G26,0)</f>
        <v>-0.12089240198149298</v>
      </c>
      <c r="I26" s="4"/>
      <c r="J26" s="4"/>
    </row>
    <row r="27" spans="1:10">
      <c r="A27" s="45">
        <v>87149320103</v>
      </c>
      <c r="B27" s="21" t="s">
        <v>89</v>
      </c>
      <c r="C27" s="22">
        <v>3251</v>
      </c>
      <c r="D27" s="22">
        <v>4781</v>
      </c>
      <c r="E27" s="87">
        <f>IF(D27,(C27-D27)/D27,0)</f>
        <v>-0.32001673290106675</v>
      </c>
      <c r="F27" s="73">
        <v>82778</v>
      </c>
      <c r="G27" s="73">
        <v>157603</v>
      </c>
      <c r="H27" s="91">
        <f t="shared" si="6"/>
        <v>-0.47476888130302086</v>
      </c>
      <c r="I27" s="4"/>
      <c r="J27" s="4"/>
    </row>
    <row r="28" spans="1:10">
      <c r="A28" s="45" t="s">
        <v>41</v>
      </c>
      <c r="B28" s="21" t="s">
        <v>42</v>
      </c>
      <c r="C28" s="22">
        <v>19670</v>
      </c>
      <c r="D28" s="22">
        <v>19945</v>
      </c>
      <c r="E28" s="87">
        <f t="shared" si="5"/>
        <v>-1.3787916771120581E-2</v>
      </c>
      <c r="F28" s="73">
        <v>328906</v>
      </c>
      <c r="G28" s="73">
        <v>282065</v>
      </c>
      <c r="H28" s="91">
        <f t="shared" si="6"/>
        <v>0.16606455958732916</v>
      </c>
      <c r="I28" s="4"/>
      <c r="J28" s="4"/>
    </row>
    <row r="29" spans="1:10">
      <c r="A29" s="45" t="s">
        <v>43</v>
      </c>
      <c r="B29" s="21" t="s">
        <v>44</v>
      </c>
      <c r="C29" s="22">
        <v>1260218</v>
      </c>
      <c r="D29" s="22">
        <v>807088</v>
      </c>
      <c r="E29" s="87">
        <f t="shared" si="5"/>
        <v>0.56143815792082152</v>
      </c>
      <c r="F29" s="73">
        <v>15727744</v>
      </c>
      <c r="G29" s="73">
        <v>11857148</v>
      </c>
      <c r="H29" s="91">
        <f t="shared" si="6"/>
        <v>0.32643566564236187</v>
      </c>
      <c r="I29" s="4"/>
      <c r="J29" s="4"/>
    </row>
    <row r="30" spans="1:10">
      <c r="A30" s="45" t="s">
        <v>45</v>
      </c>
      <c r="B30" s="21" t="s">
        <v>46</v>
      </c>
      <c r="C30" s="22">
        <v>583714</v>
      </c>
      <c r="D30" s="22">
        <v>490632</v>
      </c>
      <c r="E30" s="87">
        <f t="shared" si="5"/>
        <v>0.18971856707267362</v>
      </c>
      <c r="F30" s="73">
        <v>6258139</v>
      </c>
      <c r="G30" s="73">
        <v>5469444</v>
      </c>
      <c r="H30" s="91">
        <f t="shared" si="6"/>
        <v>0.14420021486644713</v>
      </c>
      <c r="I30" s="4"/>
      <c r="J30" s="4"/>
    </row>
    <row r="31" spans="1:10">
      <c r="A31" s="45" t="s">
        <v>47</v>
      </c>
      <c r="B31" s="21" t="s">
        <v>48</v>
      </c>
      <c r="C31" s="22">
        <v>240859</v>
      </c>
      <c r="D31" s="22">
        <v>244096</v>
      </c>
      <c r="E31" s="87">
        <f t="shared" si="5"/>
        <v>-1.3261175930781332E-2</v>
      </c>
      <c r="F31" s="73">
        <v>1602932</v>
      </c>
      <c r="G31" s="73">
        <v>3066835</v>
      </c>
      <c r="H31" s="91">
        <f t="shared" si="6"/>
        <v>-0.4773334724561315</v>
      </c>
      <c r="I31" s="4"/>
      <c r="J31" s="4"/>
    </row>
    <row r="32" spans="1:10">
      <c r="A32" s="45" t="s">
        <v>49</v>
      </c>
      <c r="B32" s="21" t="s">
        <v>50</v>
      </c>
      <c r="C32" s="22">
        <v>929797</v>
      </c>
      <c r="D32" s="22">
        <v>715022</v>
      </c>
      <c r="E32" s="87">
        <f t="shared" si="5"/>
        <v>0.30037537306544415</v>
      </c>
      <c r="F32" s="73">
        <v>10267090</v>
      </c>
      <c r="G32" s="73">
        <v>7077414</v>
      </c>
      <c r="H32" s="91">
        <f t="shared" si="6"/>
        <v>0.45068382321565476</v>
      </c>
      <c r="I32" s="4"/>
      <c r="J32" s="4"/>
    </row>
    <row r="33" spans="1:10">
      <c r="A33" s="45" t="s">
        <v>51</v>
      </c>
      <c r="B33" s="21" t="s">
        <v>52</v>
      </c>
      <c r="C33" s="22">
        <v>545508</v>
      </c>
      <c r="D33" s="22">
        <v>459903</v>
      </c>
      <c r="E33" s="87">
        <f t="shared" si="5"/>
        <v>0.1861370767313977</v>
      </c>
      <c r="F33" s="73">
        <v>2054301</v>
      </c>
      <c r="G33" s="73">
        <v>1932370</v>
      </c>
      <c r="H33" s="92">
        <f t="shared" si="6"/>
        <v>6.3099199428680849E-2</v>
      </c>
      <c r="I33" s="4"/>
      <c r="J33" s="4"/>
    </row>
    <row r="34" spans="1:10">
      <c r="A34" s="45" t="s">
        <v>53</v>
      </c>
      <c r="B34" s="21" t="s">
        <v>54</v>
      </c>
      <c r="C34" s="22">
        <v>172645</v>
      </c>
      <c r="D34" s="22">
        <v>166913</v>
      </c>
      <c r="E34" s="87">
        <f t="shared" si="5"/>
        <v>3.4341243641897279E-2</v>
      </c>
      <c r="F34" s="73">
        <v>4546063</v>
      </c>
      <c r="G34" s="73">
        <v>4030737</v>
      </c>
      <c r="H34" s="91">
        <f t="shared" si="6"/>
        <v>0.12784907573974685</v>
      </c>
      <c r="I34" s="4"/>
      <c r="J34" s="4"/>
    </row>
    <row r="35" spans="1:10">
      <c r="A35" s="45">
        <v>87149320906</v>
      </c>
      <c r="B35" s="21" t="s">
        <v>88</v>
      </c>
      <c r="C35" s="22">
        <v>230010</v>
      </c>
      <c r="D35" s="22">
        <v>171354</v>
      </c>
      <c r="E35" s="87">
        <f t="shared" si="5"/>
        <v>0.34230890437340245</v>
      </c>
      <c r="F35" s="73">
        <v>2358191</v>
      </c>
      <c r="G35" s="73">
        <v>1370653</v>
      </c>
      <c r="H35" s="91">
        <f t="shared" si="6"/>
        <v>0.72048724221228855</v>
      </c>
      <c r="I35" s="4"/>
      <c r="J35" s="4"/>
    </row>
    <row r="36" spans="1:10">
      <c r="A36" s="45" t="s">
        <v>55</v>
      </c>
      <c r="B36" s="21" t="s">
        <v>56</v>
      </c>
      <c r="C36" s="22">
        <v>35172</v>
      </c>
      <c r="D36" s="22">
        <v>28697</v>
      </c>
      <c r="E36" s="87">
        <f t="shared" si="5"/>
        <v>0.22563334146426456</v>
      </c>
      <c r="F36" s="73">
        <v>140758</v>
      </c>
      <c r="G36" s="73">
        <v>99900</v>
      </c>
      <c r="H36" s="92">
        <f t="shared" si="6"/>
        <v>0.408988988988989</v>
      </c>
      <c r="I36" s="4"/>
      <c r="J36" s="4"/>
    </row>
    <row r="37" spans="1:10">
      <c r="A37" s="45" t="s">
        <v>57</v>
      </c>
      <c r="B37" s="21" t="s">
        <v>58</v>
      </c>
      <c r="C37" s="22">
        <v>111811</v>
      </c>
      <c r="D37" s="22">
        <v>148304</v>
      </c>
      <c r="E37" s="87">
        <f t="shared" si="5"/>
        <v>-0.2460688855324199</v>
      </c>
      <c r="F37" s="73">
        <v>3267287</v>
      </c>
      <c r="G37" s="73">
        <v>3466515</v>
      </c>
      <c r="H37" s="91">
        <f t="shared" si="6"/>
        <v>-5.7472129790293709E-2</v>
      </c>
      <c r="I37" s="4"/>
      <c r="J37" s="4"/>
    </row>
    <row r="38" spans="1:10">
      <c r="A38" s="45" t="s">
        <v>59</v>
      </c>
      <c r="B38" s="21" t="s">
        <v>60</v>
      </c>
      <c r="C38" s="22">
        <v>287506</v>
      </c>
      <c r="D38" s="22">
        <v>308255</v>
      </c>
      <c r="E38" s="87">
        <f t="shared" si="5"/>
        <v>-6.73111547257952E-2</v>
      </c>
      <c r="F38" s="73">
        <v>12077579</v>
      </c>
      <c r="G38" s="73">
        <v>13134601</v>
      </c>
      <c r="H38" s="91">
        <f t="shared" si="6"/>
        <v>-8.0476140843562735E-2</v>
      </c>
      <c r="I38" s="4"/>
      <c r="J38" s="4"/>
    </row>
    <row r="39" spans="1:10">
      <c r="A39" s="45" t="s">
        <v>61</v>
      </c>
      <c r="B39" s="21" t="s">
        <v>62</v>
      </c>
      <c r="C39" s="22">
        <v>323975</v>
      </c>
      <c r="D39" s="22">
        <v>335841</v>
      </c>
      <c r="E39" s="87">
        <f t="shared" si="5"/>
        <v>-3.5332195890317143E-2</v>
      </c>
      <c r="F39" s="73">
        <v>23699016</v>
      </c>
      <c r="G39" s="73">
        <v>17555594</v>
      </c>
      <c r="H39" s="91">
        <f t="shared" si="6"/>
        <v>0.34994099316719218</v>
      </c>
      <c r="I39" s="4"/>
      <c r="J39" s="4"/>
    </row>
    <row r="40" spans="1:10">
      <c r="A40" s="45" t="s">
        <v>63</v>
      </c>
      <c r="B40" s="21" t="s">
        <v>64</v>
      </c>
      <c r="C40" s="22">
        <v>645009</v>
      </c>
      <c r="D40" s="22">
        <v>679083</v>
      </c>
      <c r="E40" s="87">
        <f t="shared" si="5"/>
        <v>-5.0176487999257821E-2</v>
      </c>
      <c r="F40" s="73">
        <v>3484981</v>
      </c>
      <c r="G40" s="73">
        <v>3642731</v>
      </c>
      <c r="H40" s="91">
        <f t="shared" si="6"/>
        <v>-4.3305421124974638E-2</v>
      </c>
      <c r="I40" s="4"/>
      <c r="J40" s="4"/>
    </row>
    <row r="41" spans="1:10">
      <c r="A41" s="45" t="s">
        <v>65</v>
      </c>
      <c r="B41" s="21" t="s">
        <v>66</v>
      </c>
      <c r="C41" s="22">
        <v>200305</v>
      </c>
      <c r="D41" s="22">
        <v>223803</v>
      </c>
      <c r="E41" s="87">
        <f t="shared" si="5"/>
        <v>-0.10499412429681461</v>
      </c>
      <c r="F41" s="73">
        <v>1077814</v>
      </c>
      <c r="G41" s="73">
        <v>1174830</v>
      </c>
      <c r="H41" s="91">
        <f t="shared" si="6"/>
        <v>-8.2578756075347065E-2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10313374</v>
      </c>
      <c r="D42" s="60">
        <f>SUM(D20:D41)</f>
        <v>9821130</v>
      </c>
      <c r="E42" s="88">
        <f t="shared" ref="E42" si="7">(C42-D42)/D42</f>
        <v>5.01209127666572E-2</v>
      </c>
      <c r="F42" s="74">
        <f>SUM(F20:F41)</f>
        <v>377041000</v>
      </c>
      <c r="G42" s="74">
        <f>SUM(G20:G41)</f>
        <v>401842826</v>
      </c>
      <c r="H42" s="88">
        <f t="shared" ref="H42" si="8">(F42-G42)/G42</f>
        <v>-6.1720215953289158E-2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441" priority="7" operator="greaterThanOrEqual">
      <formula>0</formula>
    </cfRule>
    <cfRule type="cellIs" dxfId="440" priority="8" operator="lessThan">
      <formula>0</formula>
    </cfRule>
  </conditionalFormatting>
  <conditionalFormatting sqref="E13">
    <cfRule type="cellIs" dxfId="439" priority="11" operator="greaterThanOrEqual">
      <formula>0</formula>
    </cfRule>
    <cfRule type="cellIs" dxfId="438" priority="12" operator="lessThan">
      <formula>0</formula>
    </cfRule>
  </conditionalFormatting>
  <conditionalFormatting sqref="E25:E41">
    <cfRule type="cellIs" dxfId="437" priority="9" operator="greaterThanOrEqual">
      <formula>0</formula>
    </cfRule>
    <cfRule type="cellIs" dxfId="436" priority="10" operator="lessThan">
      <formula>0</formula>
    </cfRule>
  </conditionalFormatting>
  <conditionalFormatting sqref="H5:H10">
    <cfRule type="cellIs" dxfId="435" priority="3" operator="greaterThanOrEqual">
      <formula>0</formula>
    </cfRule>
    <cfRule type="cellIs" dxfId="434" priority="4" operator="lessThan">
      <formula>0</formula>
    </cfRule>
  </conditionalFormatting>
  <conditionalFormatting sqref="H13">
    <cfRule type="cellIs" dxfId="433" priority="1" operator="greaterThanOrEqual">
      <formula>0</formula>
    </cfRule>
    <cfRule type="cellIs" dxfId="432" priority="2" operator="lessThan">
      <formula>0</formula>
    </cfRule>
  </conditionalFormatting>
  <conditionalFormatting sqref="H24">
    <cfRule type="cellIs" dxfId="431" priority="23" operator="greaterThanOrEqual">
      <formula>0</formula>
    </cfRule>
    <cfRule type="cellIs" dxfId="430" priority="24" operator="lessThan">
      <formula>0</formula>
    </cfRule>
  </conditionalFormatting>
  <conditionalFormatting sqref="H33">
    <cfRule type="cellIs" dxfId="429" priority="18" operator="greaterThanOrEqual">
      <formula>0</formula>
    </cfRule>
    <cfRule type="cellIs" dxfId="428" priority="19" operator="lessThan">
      <formula>0</formula>
    </cfRule>
    <cfRule type="cellIs" dxfId="427" priority="20" operator="lessThanOrEqual">
      <formula>0</formula>
    </cfRule>
    <cfRule type="cellIs" priority="21" operator="greaterThanOrEqual">
      <formula>0</formula>
    </cfRule>
    <cfRule type="cellIs" dxfId="426" priority="22" operator="lessThan">
      <formula>0</formula>
    </cfRule>
  </conditionalFormatting>
  <conditionalFormatting sqref="H36">
    <cfRule type="cellIs" dxfId="425" priority="13" operator="greaterThanOrEqual">
      <formula>0</formula>
    </cfRule>
    <cfRule type="cellIs" dxfId="424" priority="14" operator="lessThan">
      <formula>0</formula>
    </cfRule>
    <cfRule type="cellIs" dxfId="423" priority="15" operator="lessThanOrEqual">
      <formula>0</formula>
    </cfRule>
    <cfRule type="cellIs" priority="16" operator="greaterThanOrEqual">
      <formula>0</formula>
    </cfRule>
    <cfRule type="cellIs" dxfId="422" priority="17" operator="lessThan">
      <formula>0</formula>
    </cfRule>
  </conditionalFormatting>
  <conditionalFormatting sqref="K5:K10">
    <cfRule type="cellIs" dxfId="421" priority="25" operator="greaterThanOrEqual">
      <formula>0</formula>
    </cfRule>
    <cfRule type="cellIs" dxfId="420" priority="26" operator="lessThan">
      <formula>0</formula>
    </cfRule>
  </conditionalFormatting>
  <conditionalFormatting sqref="K13">
    <cfRule type="cellIs" dxfId="419" priority="5" operator="greaterThanOrEqual">
      <formula>0</formula>
    </cfRule>
    <cfRule type="cellIs" dxfId="418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970B-444B-4050-91EE-148FCD906A98}">
  <sheetPr>
    <tabColor theme="9" tint="0.3999755851924192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1" t="s">
        <v>127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123</v>
      </c>
      <c r="D3" s="7" t="s">
        <v>124</v>
      </c>
      <c r="E3" s="9" t="s">
        <v>78</v>
      </c>
      <c r="F3" s="71" t="s">
        <v>125</v>
      </c>
      <c r="G3" s="71" t="s">
        <v>126</v>
      </c>
      <c r="H3" s="9" t="s">
        <v>78</v>
      </c>
      <c r="I3" s="55" t="s">
        <v>83</v>
      </c>
      <c r="J3" s="55" t="s">
        <v>84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11180</v>
      </c>
      <c r="D5" s="22">
        <v>12154</v>
      </c>
      <c r="E5" s="87">
        <f>IF(D5,(C5-D5)/D5,0)</f>
        <v>-8.013822609840382E-2</v>
      </c>
      <c r="F5" s="73">
        <v>649986</v>
      </c>
      <c r="G5" s="73">
        <v>839084</v>
      </c>
      <c r="H5" s="87">
        <f t="shared" ref="H5:H11" si="0">(F5-G5)/G5</f>
        <v>-0.22536241901883483</v>
      </c>
      <c r="I5" s="24">
        <f t="shared" ref="I5:J11" si="1">F5/C5</f>
        <v>58.138282647584973</v>
      </c>
      <c r="J5" s="24">
        <f t="shared" si="1"/>
        <v>69.03768306730295</v>
      </c>
      <c r="K5" s="87">
        <f t="shared" ref="K5:K11" si="2">(I5-J5)/J5</f>
        <v>-0.15787610382423248</v>
      </c>
    </row>
    <row r="6" spans="1:11" ht="16.5">
      <c r="A6" s="25" t="s">
        <v>9</v>
      </c>
      <c r="B6" s="26" t="s">
        <v>10</v>
      </c>
      <c r="C6" s="22">
        <v>4146</v>
      </c>
      <c r="D6" s="22">
        <v>5088</v>
      </c>
      <c r="E6" s="87">
        <f t="shared" ref="E6:E11" si="3">IF(D6,(C6-D6)/D6,0)</f>
        <v>-0.18514150943396226</v>
      </c>
      <c r="F6" s="73">
        <v>375547</v>
      </c>
      <c r="G6" s="73">
        <v>561051</v>
      </c>
      <c r="H6" s="87">
        <f t="shared" si="0"/>
        <v>-0.33063660879314</v>
      </c>
      <c r="I6" s="24">
        <f t="shared" si="1"/>
        <v>90.580559575494448</v>
      </c>
      <c r="J6" s="24">
        <f t="shared" si="1"/>
        <v>110.26945754716981</v>
      </c>
      <c r="K6" s="87">
        <f t="shared" si="2"/>
        <v>-0.1785525966086581</v>
      </c>
    </row>
    <row r="7" spans="1:11" ht="16.5">
      <c r="A7" s="20" t="s">
        <v>11</v>
      </c>
      <c r="B7" s="27" t="s">
        <v>12</v>
      </c>
      <c r="C7" s="22">
        <v>9548</v>
      </c>
      <c r="D7" s="22">
        <v>11191</v>
      </c>
      <c r="E7" s="87">
        <f t="shared" si="3"/>
        <v>-0.14681440443213298</v>
      </c>
      <c r="F7" s="73">
        <v>549061</v>
      </c>
      <c r="G7" s="73">
        <v>730307</v>
      </c>
      <c r="H7" s="87">
        <f t="shared" si="0"/>
        <v>-0.24817782110810932</v>
      </c>
      <c r="I7" s="24">
        <f t="shared" si="1"/>
        <v>57.505341432760787</v>
      </c>
      <c r="J7" s="24">
        <f t="shared" si="1"/>
        <v>65.258421946206767</v>
      </c>
      <c r="K7" s="87">
        <f t="shared" si="2"/>
        <v>-0.1188058227922969</v>
      </c>
    </row>
    <row r="8" spans="1:11" ht="16.5">
      <c r="A8" s="20" t="s">
        <v>13</v>
      </c>
      <c r="B8" s="27" t="s">
        <v>14</v>
      </c>
      <c r="C8" s="22">
        <v>13119</v>
      </c>
      <c r="D8" s="22">
        <v>15129</v>
      </c>
      <c r="E8" s="87">
        <f t="shared" si="3"/>
        <v>-0.13285742613523696</v>
      </c>
      <c r="F8" s="73">
        <v>1568802</v>
      </c>
      <c r="G8" s="73">
        <v>1576159</v>
      </c>
      <c r="H8" s="87">
        <f t="shared" si="0"/>
        <v>-4.6676762940794682E-3</v>
      </c>
      <c r="I8" s="24">
        <f t="shared" si="1"/>
        <v>119.58243768579922</v>
      </c>
      <c r="J8" s="24">
        <f t="shared" si="1"/>
        <v>104.18130742283033</v>
      </c>
      <c r="K8" s="87">
        <f t="shared" si="2"/>
        <v>0.14783007282162292</v>
      </c>
    </row>
    <row r="9" spans="1:11" ht="16.5">
      <c r="A9" s="20" t="s">
        <v>15</v>
      </c>
      <c r="B9" s="27" t="s">
        <v>16</v>
      </c>
      <c r="C9" s="22">
        <v>3882</v>
      </c>
      <c r="D9" s="22">
        <v>6073</v>
      </c>
      <c r="E9" s="87">
        <f t="shared" si="3"/>
        <v>-0.36077721060431417</v>
      </c>
      <c r="F9" s="73">
        <v>475978</v>
      </c>
      <c r="G9" s="73">
        <v>875026</v>
      </c>
      <c r="H9" s="87">
        <f t="shared" si="0"/>
        <v>-0.45604130620118716</v>
      </c>
      <c r="I9" s="24">
        <f t="shared" si="1"/>
        <v>122.61154044307058</v>
      </c>
      <c r="J9" s="24">
        <f t="shared" si="1"/>
        <v>144.0846369175037</v>
      </c>
      <c r="K9" s="87">
        <f t="shared" si="2"/>
        <v>-0.14903113151978609</v>
      </c>
    </row>
    <row r="10" spans="1:11" ht="16.5">
      <c r="A10" s="20" t="s">
        <v>17</v>
      </c>
      <c r="B10" s="27" t="s">
        <v>18</v>
      </c>
      <c r="C10" s="22">
        <v>7771</v>
      </c>
      <c r="D10" s="22">
        <v>6670</v>
      </c>
      <c r="E10" s="87">
        <f t="shared" si="3"/>
        <v>0.16506746626686658</v>
      </c>
      <c r="F10" s="73">
        <v>2906072</v>
      </c>
      <c r="G10" s="73">
        <v>1726690</v>
      </c>
      <c r="H10" s="87">
        <f t="shared" si="0"/>
        <v>0.68303053819736026</v>
      </c>
      <c r="I10" s="24">
        <f t="shared" si="1"/>
        <v>373.96371123407539</v>
      </c>
      <c r="J10" s="24">
        <f t="shared" si="1"/>
        <v>258.87406296851572</v>
      </c>
      <c r="K10" s="87">
        <f t="shared" si="2"/>
        <v>0.44457774929563681</v>
      </c>
    </row>
    <row r="11" spans="1:11" ht="20.25" thickBot="1">
      <c r="A11" s="47" t="s">
        <v>19</v>
      </c>
      <c r="B11" s="67" t="s">
        <v>20</v>
      </c>
      <c r="C11" s="60">
        <f>SUM(C5:C10)</f>
        <v>49646</v>
      </c>
      <c r="D11" s="60">
        <f>SUM(D5:D10)</f>
        <v>56305</v>
      </c>
      <c r="E11" s="88">
        <f t="shared" si="3"/>
        <v>-0.11826658378474381</v>
      </c>
      <c r="F11" s="74">
        <f>SUM(F5:F10)</f>
        <v>6525446</v>
      </c>
      <c r="G11" s="74">
        <f>SUM(G5:G10)</f>
        <v>6308317</v>
      </c>
      <c r="H11" s="88">
        <f t="shared" si="0"/>
        <v>3.4419481455988978E-2</v>
      </c>
      <c r="I11" s="69">
        <f t="shared" si="1"/>
        <v>131.43951174314145</v>
      </c>
      <c r="J11" s="69">
        <f t="shared" si="1"/>
        <v>112.03830920877364</v>
      </c>
      <c r="K11" s="88">
        <f t="shared" si="2"/>
        <v>0.17316579187405765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275</v>
      </c>
      <c r="D13" s="22">
        <v>571</v>
      </c>
      <c r="E13" s="89">
        <f>(C13-D13)/D13</f>
        <v>-0.51838879159369522</v>
      </c>
      <c r="F13" s="73">
        <v>19992</v>
      </c>
      <c r="G13" s="73">
        <v>36656</v>
      </c>
      <c r="H13" s="89">
        <f>(F13-G13)/G13</f>
        <v>-0.45460497599301614</v>
      </c>
      <c r="I13" s="24">
        <f>F13/C13</f>
        <v>72.698181818181823</v>
      </c>
      <c r="J13" s="24">
        <f>G13/D13</f>
        <v>64.196147110332745</v>
      </c>
      <c r="K13" s="89">
        <f>(I13-J13)/J13</f>
        <v>0.13243839530177387</v>
      </c>
    </row>
    <row r="14" spans="1:11" ht="20.25" thickBot="1">
      <c r="A14" s="47" t="s">
        <v>23</v>
      </c>
      <c r="B14" s="70" t="s">
        <v>75</v>
      </c>
      <c r="C14" s="60">
        <f>C11+C13</f>
        <v>49921</v>
      </c>
      <c r="D14" s="60">
        <f>D11+D13</f>
        <v>56876</v>
      </c>
      <c r="E14" s="88">
        <f>(C14-D14)/D14</f>
        <v>-0.12228356424502426</v>
      </c>
      <c r="F14" s="74">
        <f>F11+F13</f>
        <v>6545438</v>
      </c>
      <c r="G14" s="74">
        <f>G11+G13</f>
        <v>6344973</v>
      </c>
      <c r="H14" s="94">
        <f>(F14-G14)/G14</f>
        <v>3.1594303080564726E-2</v>
      </c>
      <c r="I14" s="69">
        <f>F14/C14</f>
        <v>131.11592315859056</v>
      </c>
      <c r="J14" s="69">
        <f>G14/D14</f>
        <v>111.55800337576483</v>
      </c>
      <c r="K14" s="88">
        <f>(I14-J14)/J14</f>
        <v>0.17531615115903509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17.25" customHeight="1">
      <c r="A16" s="100" t="s">
        <v>128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123</v>
      </c>
      <c r="D18" s="7" t="s">
        <v>124</v>
      </c>
      <c r="E18" s="9" t="s">
        <v>78</v>
      </c>
      <c r="F18" s="71" t="s">
        <v>125</v>
      </c>
      <c r="G18" s="71" t="s">
        <v>126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8213</v>
      </c>
      <c r="D20" s="22">
        <v>8751</v>
      </c>
      <c r="E20" s="91">
        <f>(C20-D20)/D20</f>
        <v>-6.1478688149925721E-2</v>
      </c>
      <c r="F20" s="73">
        <v>327837</v>
      </c>
      <c r="G20" s="73">
        <v>471840</v>
      </c>
      <c r="H20" s="91">
        <f t="shared" ref="H20:H24" si="4">IF(G20,(F20-G20)/G20,0)</f>
        <v>-0.30519455747711088</v>
      </c>
      <c r="I20" s="4"/>
      <c r="J20" s="4"/>
    </row>
    <row r="21" spans="1:10">
      <c r="A21" s="45" t="s">
        <v>29</v>
      </c>
      <c r="B21" s="21" t="s">
        <v>30</v>
      </c>
      <c r="C21" s="4">
        <v>4040</v>
      </c>
      <c r="D21" s="22">
        <v>4002</v>
      </c>
      <c r="E21" s="91">
        <f t="shared" ref="E21:E41" si="5">IF(D21,(C21-D21)/D21,0)</f>
        <v>9.4952523738130942E-3</v>
      </c>
      <c r="F21" s="73">
        <v>291240</v>
      </c>
      <c r="G21" s="73">
        <v>266094</v>
      </c>
      <c r="H21" s="91">
        <f t="shared" si="4"/>
        <v>9.4500439694243391E-2</v>
      </c>
      <c r="I21" s="4"/>
      <c r="J21" s="4"/>
    </row>
    <row r="22" spans="1:10">
      <c r="A22" s="45" t="s">
        <v>31</v>
      </c>
      <c r="B22" s="21" t="s">
        <v>32</v>
      </c>
      <c r="C22" s="22">
        <v>906725</v>
      </c>
      <c r="D22" s="22">
        <v>852568</v>
      </c>
      <c r="E22" s="91">
        <f t="shared" si="5"/>
        <v>6.3522205853374744E-2</v>
      </c>
      <c r="F22" s="73">
        <v>50275126</v>
      </c>
      <c r="G22" s="73">
        <v>56216806</v>
      </c>
      <c r="H22" s="91">
        <f>IF(G22,(F22-G22)/G22,0)</f>
        <v>-0.10569223729999887</v>
      </c>
      <c r="I22" s="4"/>
      <c r="J22" s="4"/>
    </row>
    <row r="23" spans="1:10">
      <c r="A23" s="45" t="s">
        <v>33</v>
      </c>
      <c r="B23" s="21" t="s">
        <v>34</v>
      </c>
      <c r="C23" s="22">
        <v>141198</v>
      </c>
      <c r="D23" s="22">
        <v>145542</v>
      </c>
      <c r="E23" s="91">
        <f t="shared" si="5"/>
        <v>-2.9847054458506824E-2</v>
      </c>
      <c r="F23" s="73">
        <v>14852620</v>
      </c>
      <c r="G23" s="73">
        <v>14424823</v>
      </c>
      <c r="H23" s="91">
        <f t="shared" si="4"/>
        <v>2.9657001683833485E-2</v>
      </c>
      <c r="I23" s="4"/>
      <c r="J23" s="4"/>
    </row>
    <row r="24" spans="1:10">
      <c r="A24" s="45" t="s">
        <v>35</v>
      </c>
      <c r="B24" s="21" t="s">
        <v>36</v>
      </c>
      <c r="C24" s="22">
        <v>12976</v>
      </c>
      <c r="D24" s="22">
        <v>10355</v>
      </c>
      <c r="E24" s="91">
        <f t="shared" si="5"/>
        <v>0.25311443746982132</v>
      </c>
      <c r="F24" s="73">
        <v>1303037</v>
      </c>
      <c r="G24" s="73">
        <v>747438</v>
      </c>
      <c r="H24" s="92">
        <f t="shared" si="4"/>
        <v>0.74333790896368657</v>
      </c>
      <c r="I24" s="4"/>
      <c r="J24" s="4"/>
    </row>
    <row r="25" spans="1:10">
      <c r="A25" s="45" t="s">
        <v>37</v>
      </c>
      <c r="B25" s="21" t="s">
        <v>38</v>
      </c>
      <c r="C25" s="22">
        <v>7034</v>
      </c>
      <c r="D25" s="22">
        <v>36797</v>
      </c>
      <c r="E25" s="87">
        <f t="shared" si="5"/>
        <v>-0.80884311221023453</v>
      </c>
      <c r="F25" s="73">
        <v>705810</v>
      </c>
      <c r="G25" s="73">
        <v>461099</v>
      </c>
      <c r="H25" s="91">
        <f>IF(G25,(F25-G25)/G25,0)</f>
        <v>0.53071249341247761</v>
      </c>
      <c r="I25" s="4"/>
      <c r="J25" s="4"/>
    </row>
    <row r="26" spans="1:10">
      <c r="A26" s="45" t="s">
        <v>39</v>
      </c>
      <c r="B26" s="21" t="s">
        <v>40</v>
      </c>
      <c r="C26" s="22">
        <v>88536</v>
      </c>
      <c r="D26" s="22">
        <v>133248</v>
      </c>
      <c r="E26" s="87">
        <f t="shared" si="5"/>
        <v>-0.33555475504322768</v>
      </c>
      <c r="F26" s="73">
        <v>3064399</v>
      </c>
      <c r="G26" s="73">
        <v>4895787</v>
      </c>
      <c r="H26" s="91">
        <f t="shared" ref="H26:H41" si="6">IF(G26,(F26-G26)/G26,0)</f>
        <v>-0.37407428060085129</v>
      </c>
      <c r="I26" s="4"/>
      <c r="J26" s="4"/>
    </row>
    <row r="27" spans="1:10">
      <c r="A27" s="45">
        <v>87149320103</v>
      </c>
      <c r="B27" s="21" t="s">
        <v>89</v>
      </c>
      <c r="C27" s="22">
        <v>155</v>
      </c>
      <c r="D27" s="22">
        <v>1539</v>
      </c>
      <c r="E27" s="87">
        <f>IF(D27,(C27-D27)/D27,0)</f>
        <v>-0.89928525016244309</v>
      </c>
      <c r="F27" s="73">
        <v>4181</v>
      </c>
      <c r="G27" s="73">
        <v>28095</v>
      </c>
      <c r="H27" s="91">
        <f t="shared" si="6"/>
        <v>-0.85118348460580173</v>
      </c>
      <c r="I27" s="4"/>
      <c r="J27" s="4"/>
    </row>
    <row r="28" spans="1:10">
      <c r="A28" s="45" t="s">
        <v>41</v>
      </c>
      <c r="B28" s="21" t="s">
        <v>42</v>
      </c>
      <c r="C28" s="22">
        <v>2910</v>
      </c>
      <c r="D28" s="22">
        <v>6252</v>
      </c>
      <c r="E28" s="87">
        <f t="shared" si="5"/>
        <v>-0.53454894433781186</v>
      </c>
      <c r="F28" s="73">
        <v>46983</v>
      </c>
      <c r="G28" s="73">
        <v>70657</v>
      </c>
      <c r="H28" s="91">
        <f t="shared" si="6"/>
        <v>-0.33505526699406996</v>
      </c>
      <c r="I28" s="4"/>
      <c r="J28" s="4"/>
    </row>
    <row r="29" spans="1:10">
      <c r="A29" s="45" t="s">
        <v>43</v>
      </c>
      <c r="B29" s="21" t="s">
        <v>44</v>
      </c>
      <c r="C29" s="22">
        <v>214798</v>
      </c>
      <c r="D29" s="22">
        <v>158004</v>
      </c>
      <c r="E29" s="87">
        <f t="shared" si="5"/>
        <v>0.35944659628870157</v>
      </c>
      <c r="F29" s="73">
        <v>3027142</v>
      </c>
      <c r="G29" s="73">
        <v>2630465</v>
      </c>
      <c r="H29" s="91">
        <f t="shared" si="6"/>
        <v>0.15080109410313386</v>
      </c>
      <c r="I29" s="4"/>
      <c r="J29" s="4"/>
    </row>
    <row r="30" spans="1:10">
      <c r="A30" s="45" t="s">
        <v>45</v>
      </c>
      <c r="B30" s="21" t="s">
        <v>46</v>
      </c>
      <c r="C30" s="22">
        <v>142876</v>
      </c>
      <c r="D30" s="22">
        <v>112093</v>
      </c>
      <c r="E30" s="87">
        <f t="shared" si="5"/>
        <v>0.27462018145646916</v>
      </c>
      <c r="F30" s="73">
        <v>1517888</v>
      </c>
      <c r="G30" s="73">
        <v>1120692</v>
      </c>
      <c r="H30" s="91">
        <f t="shared" si="6"/>
        <v>0.35442030459751656</v>
      </c>
      <c r="I30" s="4"/>
      <c r="J30" s="4"/>
    </row>
    <row r="31" spans="1:10">
      <c r="A31" s="45" t="s">
        <v>47</v>
      </c>
      <c r="B31" s="21" t="s">
        <v>48</v>
      </c>
      <c r="C31" s="22">
        <v>64336</v>
      </c>
      <c r="D31" s="22">
        <v>46283</v>
      </c>
      <c r="E31" s="87">
        <f t="shared" si="5"/>
        <v>0.39005682431994471</v>
      </c>
      <c r="F31" s="73">
        <v>674581</v>
      </c>
      <c r="G31" s="73">
        <v>246232</v>
      </c>
      <c r="H31" s="91">
        <f t="shared" si="6"/>
        <v>1.7396154845836447</v>
      </c>
      <c r="I31" s="4"/>
      <c r="J31" s="4"/>
    </row>
    <row r="32" spans="1:10">
      <c r="A32" s="45" t="s">
        <v>49</v>
      </c>
      <c r="B32" s="21" t="s">
        <v>50</v>
      </c>
      <c r="C32" s="22">
        <v>203903</v>
      </c>
      <c r="D32" s="22">
        <v>180345</v>
      </c>
      <c r="E32" s="87">
        <f t="shared" si="5"/>
        <v>0.13062740857800328</v>
      </c>
      <c r="F32" s="73">
        <v>2228494</v>
      </c>
      <c r="G32" s="73">
        <v>1461883</v>
      </c>
      <c r="H32" s="91">
        <f t="shared" si="6"/>
        <v>0.52439969546126464</v>
      </c>
      <c r="I32" s="4"/>
      <c r="J32" s="4"/>
    </row>
    <row r="33" spans="1:10">
      <c r="A33" s="45" t="s">
        <v>51</v>
      </c>
      <c r="B33" s="21" t="s">
        <v>52</v>
      </c>
      <c r="C33" s="22">
        <v>172415</v>
      </c>
      <c r="D33" s="22">
        <v>91779</v>
      </c>
      <c r="E33" s="87">
        <f t="shared" si="5"/>
        <v>0.87858878392660633</v>
      </c>
      <c r="F33" s="73">
        <v>670583</v>
      </c>
      <c r="G33" s="73">
        <v>373781</v>
      </c>
      <c r="H33" s="92">
        <f t="shared" si="6"/>
        <v>0.79405320227619913</v>
      </c>
      <c r="I33" s="4"/>
      <c r="J33" s="4"/>
    </row>
    <row r="34" spans="1:10">
      <c r="A34" s="45" t="s">
        <v>53</v>
      </c>
      <c r="B34" s="21" t="s">
        <v>54</v>
      </c>
      <c r="C34" s="22">
        <v>23726</v>
      </c>
      <c r="D34" s="22">
        <v>23520</v>
      </c>
      <c r="E34" s="87">
        <f t="shared" si="5"/>
        <v>8.7585034013605446E-3</v>
      </c>
      <c r="F34" s="73">
        <v>456378</v>
      </c>
      <c r="G34" s="73">
        <v>661035</v>
      </c>
      <c r="H34" s="91">
        <f t="shared" si="6"/>
        <v>-0.30960085320747011</v>
      </c>
      <c r="I34" s="4"/>
      <c r="J34" s="4"/>
    </row>
    <row r="35" spans="1:10">
      <c r="A35" s="45">
        <v>87149320906</v>
      </c>
      <c r="B35" s="21" t="s">
        <v>88</v>
      </c>
      <c r="C35" s="22">
        <v>42003</v>
      </c>
      <c r="D35" s="22">
        <v>18966</v>
      </c>
      <c r="E35" s="87">
        <f t="shared" si="5"/>
        <v>1.2146472635242012</v>
      </c>
      <c r="F35" s="73">
        <v>493294</v>
      </c>
      <c r="G35" s="73">
        <v>155397</v>
      </c>
      <c r="H35" s="91">
        <f t="shared" si="6"/>
        <v>2.1744113464223891</v>
      </c>
      <c r="I35" s="4"/>
      <c r="J35" s="4"/>
    </row>
    <row r="36" spans="1:10">
      <c r="A36" s="45" t="s">
        <v>55</v>
      </c>
      <c r="B36" s="21" t="s">
        <v>56</v>
      </c>
      <c r="C36" s="22">
        <v>4464</v>
      </c>
      <c r="D36" s="22">
        <v>4940</v>
      </c>
      <c r="E36" s="87">
        <f t="shared" si="5"/>
        <v>-9.6356275303643726E-2</v>
      </c>
      <c r="F36" s="73">
        <v>46243</v>
      </c>
      <c r="G36" s="73">
        <v>10852</v>
      </c>
      <c r="H36" s="92">
        <f t="shared" si="6"/>
        <v>3.2612421673424254</v>
      </c>
      <c r="I36" s="4"/>
      <c r="J36" s="4"/>
    </row>
    <row r="37" spans="1:10">
      <c r="A37" s="45" t="s">
        <v>57</v>
      </c>
      <c r="B37" s="21" t="s">
        <v>58</v>
      </c>
      <c r="C37" s="22">
        <v>26673</v>
      </c>
      <c r="D37" s="22">
        <v>35611</v>
      </c>
      <c r="E37" s="87">
        <f t="shared" si="5"/>
        <v>-0.25098986268287887</v>
      </c>
      <c r="F37" s="73">
        <v>863332</v>
      </c>
      <c r="G37" s="73">
        <v>756861</v>
      </c>
      <c r="H37" s="91">
        <f t="shared" si="6"/>
        <v>0.14067444352397601</v>
      </c>
      <c r="I37" s="4"/>
      <c r="J37" s="4"/>
    </row>
    <row r="38" spans="1:10">
      <c r="A38" s="45" t="s">
        <v>59</v>
      </c>
      <c r="B38" s="21" t="s">
        <v>60</v>
      </c>
      <c r="C38" s="22">
        <v>75675</v>
      </c>
      <c r="D38" s="22">
        <v>54148</v>
      </c>
      <c r="E38" s="87">
        <f t="shared" si="5"/>
        <v>0.39755854325182832</v>
      </c>
      <c r="F38" s="73">
        <v>2888345</v>
      </c>
      <c r="G38" s="73">
        <v>2862384</v>
      </c>
      <c r="H38" s="91">
        <f t="shared" si="6"/>
        <v>9.0697125193544958E-3</v>
      </c>
      <c r="I38" s="4"/>
      <c r="J38" s="4"/>
    </row>
    <row r="39" spans="1:10">
      <c r="A39" s="45" t="s">
        <v>61</v>
      </c>
      <c r="B39" s="21" t="s">
        <v>62</v>
      </c>
      <c r="C39" s="22">
        <v>69774</v>
      </c>
      <c r="D39" s="22">
        <v>80881</v>
      </c>
      <c r="E39" s="87">
        <f t="shared" si="5"/>
        <v>-0.13732520616708499</v>
      </c>
      <c r="F39" s="73">
        <v>4473174</v>
      </c>
      <c r="G39" s="73">
        <v>3770274</v>
      </c>
      <c r="H39" s="91">
        <f t="shared" si="6"/>
        <v>0.18643207363708844</v>
      </c>
      <c r="I39" s="4"/>
      <c r="J39" s="4"/>
    </row>
    <row r="40" spans="1:10">
      <c r="A40" s="45" t="s">
        <v>63</v>
      </c>
      <c r="B40" s="21" t="s">
        <v>64</v>
      </c>
      <c r="C40" s="22">
        <v>172855</v>
      </c>
      <c r="D40" s="22">
        <v>169003</v>
      </c>
      <c r="E40" s="87">
        <f t="shared" si="5"/>
        <v>2.2792494807784478E-2</v>
      </c>
      <c r="F40" s="73">
        <v>780058</v>
      </c>
      <c r="G40" s="73">
        <v>909242</v>
      </c>
      <c r="H40" s="91">
        <f t="shared" si="6"/>
        <v>-0.14207878650568276</v>
      </c>
      <c r="I40" s="4"/>
      <c r="J40" s="4"/>
    </row>
    <row r="41" spans="1:10">
      <c r="A41" s="45" t="s">
        <v>65</v>
      </c>
      <c r="B41" s="21" t="s">
        <v>66</v>
      </c>
      <c r="C41" s="22">
        <v>41058</v>
      </c>
      <c r="D41" s="22">
        <v>53014</v>
      </c>
      <c r="E41" s="87">
        <f t="shared" si="5"/>
        <v>-0.22552533293092392</v>
      </c>
      <c r="F41" s="73">
        <v>235459</v>
      </c>
      <c r="G41" s="73">
        <v>261800</v>
      </c>
      <c r="H41" s="91">
        <f t="shared" si="6"/>
        <v>-0.10061497326203209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2426343</v>
      </c>
      <c r="D42" s="60">
        <f>SUM(D20:D41)</f>
        <v>2227641</v>
      </c>
      <c r="E42" s="88">
        <f t="shared" ref="E42" si="7">(C42-D42)/D42</f>
        <v>8.9198394175722215E-2</v>
      </c>
      <c r="F42" s="74">
        <f>SUM(F20:F41)</f>
        <v>89226204</v>
      </c>
      <c r="G42" s="74">
        <f>SUM(G20:G41)</f>
        <v>92803537</v>
      </c>
      <c r="H42" s="88">
        <f t="shared" ref="H42" si="8">(F42-G42)/G42</f>
        <v>-3.8547377779362006E-2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99" priority="7" operator="greaterThanOrEqual">
      <formula>0</formula>
    </cfRule>
    <cfRule type="cellIs" dxfId="98" priority="8" operator="lessThan">
      <formula>0</formula>
    </cfRule>
  </conditionalFormatting>
  <conditionalFormatting sqref="E13">
    <cfRule type="cellIs" dxfId="97" priority="11" operator="greaterThanOrEqual">
      <formula>0</formula>
    </cfRule>
    <cfRule type="cellIs" dxfId="96" priority="12" operator="lessThan">
      <formula>0</formula>
    </cfRule>
  </conditionalFormatting>
  <conditionalFormatting sqref="E25:E41">
    <cfRule type="cellIs" dxfId="95" priority="9" operator="greaterThanOrEqual">
      <formula>0</formula>
    </cfRule>
    <cfRule type="cellIs" dxfId="94" priority="10" operator="lessThan">
      <formula>0</formula>
    </cfRule>
  </conditionalFormatting>
  <conditionalFormatting sqref="H5:H10">
    <cfRule type="cellIs" dxfId="93" priority="3" operator="greaterThanOrEqual">
      <formula>0</formula>
    </cfRule>
    <cfRule type="cellIs" dxfId="92" priority="4" operator="lessThan">
      <formula>0</formula>
    </cfRule>
  </conditionalFormatting>
  <conditionalFormatting sqref="H13">
    <cfRule type="cellIs" dxfId="91" priority="1" operator="greaterThanOrEqual">
      <formula>0</formula>
    </cfRule>
    <cfRule type="cellIs" dxfId="90" priority="2" operator="lessThan">
      <formula>0</formula>
    </cfRule>
  </conditionalFormatting>
  <conditionalFormatting sqref="H24">
    <cfRule type="cellIs" dxfId="89" priority="23" operator="greaterThanOrEqual">
      <formula>0</formula>
    </cfRule>
    <cfRule type="cellIs" dxfId="88" priority="24" operator="lessThan">
      <formula>0</formula>
    </cfRule>
  </conditionalFormatting>
  <conditionalFormatting sqref="H33">
    <cfRule type="cellIs" dxfId="87" priority="18" operator="greaterThanOrEqual">
      <formula>0</formula>
    </cfRule>
    <cfRule type="cellIs" dxfId="86" priority="19" operator="lessThan">
      <formula>0</formula>
    </cfRule>
    <cfRule type="cellIs" dxfId="85" priority="20" operator="lessThanOrEqual">
      <formula>0</formula>
    </cfRule>
    <cfRule type="cellIs" priority="21" operator="greaterThanOrEqual">
      <formula>0</formula>
    </cfRule>
    <cfRule type="cellIs" dxfId="84" priority="22" operator="lessThan">
      <formula>0</formula>
    </cfRule>
  </conditionalFormatting>
  <conditionalFormatting sqref="H36">
    <cfRule type="cellIs" dxfId="83" priority="13" operator="greaterThanOrEqual">
      <formula>0</formula>
    </cfRule>
    <cfRule type="cellIs" dxfId="82" priority="14" operator="lessThan">
      <formula>0</formula>
    </cfRule>
    <cfRule type="cellIs" dxfId="81" priority="15" operator="lessThanOrEqual">
      <formula>0</formula>
    </cfRule>
    <cfRule type="cellIs" priority="16" operator="greaterThanOrEqual">
      <formula>0</formula>
    </cfRule>
    <cfRule type="cellIs" dxfId="80" priority="17" operator="lessThan">
      <formula>0</formula>
    </cfRule>
  </conditionalFormatting>
  <conditionalFormatting sqref="K5:K10">
    <cfRule type="cellIs" dxfId="79" priority="25" operator="greaterThanOrEqual">
      <formula>0</formula>
    </cfRule>
    <cfRule type="cellIs" dxfId="78" priority="26" operator="lessThan">
      <formula>0</formula>
    </cfRule>
  </conditionalFormatting>
  <conditionalFormatting sqref="K13">
    <cfRule type="cellIs" dxfId="77" priority="5" operator="greaterThanOrEqual">
      <formula>0</formula>
    </cfRule>
    <cfRule type="cellIs" dxfId="76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319FE-6C45-445C-8020-2786E51DDBF1}">
  <sheetPr>
    <tabColor rgb="FF7030A0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100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95" t="s">
        <v>101</v>
      </c>
      <c r="D3" s="8" t="s">
        <v>102</v>
      </c>
      <c r="E3" s="9" t="s">
        <v>2</v>
      </c>
      <c r="F3" s="10" t="s">
        <v>103</v>
      </c>
      <c r="G3" s="96" t="s">
        <v>104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235</v>
      </c>
      <c r="D5" s="22">
        <v>2092</v>
      </c>
      <c r="E5" s="81">
        <f t="shared" ref="E5:E11" si="0">C5-D5</f>
        <v>-1857</v>
      </c>
      <c r="F5" s="22">
        <v>43210</v>
      </c>
      <c r="G5" s="22">
        <v>125542</v>
      </c>
      <c r="H5" s="81">
        <f t="shared" ref="H5:H11" si="1">F5-G5</f>
        <v>-82332</v>
      </c>
      <c r="I5" s="24">
        <f t="shared" ref="I5" si="2">F5/C5</f>
        <v>183.87234042553192</v>
      </c>
      <c r="J5" s="24">
        <f>G5/D5</f>
        <v>60.010516252390055</v>
      </c>
    </row>
    <row r="6" spans="1:10" ht="16.5">
      <c r="A6" s="25" t="s">
        <v>9</v>
      </c>
      <c r="B6" s="26" t="s">
        <v>10</v>
      </c>
      <c r="C6" s="22">
        <v>0</v>
      </c>
      <c r="D6" s="22">
        <v>1187</v>
      </c>
      <c r="E6" s="81">
        <f t="shared" si="0"/>
        <v>-1187</v>
      </c>
      <c r="F6" s="22">
        <v>0</v>
      </c>
      <c r="G6" s="22">
        <v>127405</v>
      </c>
      <c r="H6" s="81">
        <f>F6-G7</f>
        <v>-84712</v>
      </c>
      <c r="I6" s="24">
        <f>IF(C6,F6/C6,0)</f>
        <v>0</v>
      </c>
      <c r="J6" s="24">
        <f t="shared" ref="J6:J10" si="3">G6/D6</f>
        <v>107.33361415332772</v>
      </c>
    </row>
    <row r="7" spans="1:10" ht="16.5">
      <c r="A7" s="20" t="s">
        <v>11</v>
      </c>
      <c r="B7" s="27" t="s">
        <v>12</v>
      </c>
      <c r="C7" s="28">
        <v>5</v>
      </c>
      <c r="D7" s="22">
        <v>1824</v>
      </c>
      <c r="E7" s="81">
        <f t="shared" si="0"/>
        <v>-1819</v>
      </c>
      <c r="F7" s="22">
        <v>1190</v>
      </c>
      <c r="G7" s="22">
        <v>84712</v>
      </c>
      <c r="H7" s="81">
        <f>F7-G8</f>
        <v>-334393</v>
      </c>
      <c r="I7" s="24">
        <f>IF(C7,F7/C7,0)</f>
        <v>238</v>
      </c>
      <c r="J7" s="24">
        <f t="shared" si="3"/>
        <v>46.442982456140349</v>
      </c>
    </row>
    <row r="8" spans="1:10" ht="16.5">
      <c r="A8" s="20" t="s">
        <v>13</v>
      </c>
      <c r="B8" s="27" t="s">
        <v>14</v>
      </c>
      <c r="C8" s="22">
        <v>0</v>
      </c>
      <c r="D8" s="22">
        <v>2740</v>
      </c>
      <c r="E8" s="81">
        <f t="shared" si="0"/>
        <v>-2740</v>
      </c>
      <c r="F8" s="22">
        <v>0</v>
      </c>
      <c r="G8" s="22">
        <v>335583</v>
      </c>
      <c r="H8" s="81">
        <f t="shared" si="1"/>
        <v>-335583</v>
      </c>
      <c r="I8" s="24">
        <f t="shared" ref="I8:I10" si="4">IF(C8,F8/C8,0)</f>
        <v>0</v>
      </c>
      <c r="J8" s="24">
        <f t="shared" si="3"/>
        <v>122.47554744525547</v>
      </c>
    </row>
    <row r="9" spans="1:10" ht="16.5">
      <c r="A9" s="20" t="s">
        <v>15</v>
      </c>
      <c r="B9" s="27" t="s">
        <v>16</v>
      </c>
      <c r="C9" s="22">
        <v>195</v>
      </c>
      <c r="D9" s="22">
        <v>748</v>
      </c>
      <c r="E9" s="81">
        <f t="shared" si="0"/>
        <v>-553</v>
      </c>
      <c r="F9" s="22">
        <v>224994</v>
      </c>
      <c r="G9" s="22">
        <v>81510</v>
      </c>
      <c r="H9" s="81">
        <f t="shared" si="1"/>
        <v>143484</v>
      </c>
      <c r="I9" s="24">
        <f t="shared" si="4"/>
        <v>1153.8153846153846</v>
      </c>
      <c r="J9" s="24">
        <f t="shared" si="3"/>
        <v>108.97058823529412</v>
      </c>
    </row>
    <row r="10" spans="1:10" ht="16.5">
      <c r="A10" s="20" t="s">
        <v>17</v>
      </c>
      <c r="B10" s="27" t="s">
        <v>18</v>
      </c>
      <c r="C10" s="22">
        <v>6316</v>
      </c>
      <c r="D10" s="22">
        <v>2118</v>
      </c>
      <c r="E10" s="81">
        <f t="shared" si="0"/>
        <v>4198</v>
      </c>
      <c r="F10" s="22">
        <v>9605795</v>
      </c>
      <c r="G10" s="22">
        <v>952029</v>
      </c>
      <c r="H10" s="83">
        <f>F10-G10</f>
        <v>8653766</v>
      </c>
      <c r="I10" s="24">
        <f t="shared" si="4"/>
        <v>1520.8668461051298</v>
      </c>
      <c r="J10" s="24">
        <f t="shared" si="3"/>
        <v>449.4943342776204</v>
      </c>
    </row>
    <row r="11" spans="1:10" ht="20.25" thickBot="1">
      <c r="A11" s="47" t="s">
        <v>19</v>
      </c>
      <c r="B11" s="67" t="s">
        <v>20</v>
      </c>
      <c r="C11" s="60">
        <f>SUM(C5:C10)</f>
        <v>6751</v>
      </c>
      <c r="D11" s="60">
        <f>SUM(D5:D10)</f>
        <v>10709</v>
      </c>
      <c r="E11" s="77">
        <f t="shared" si="0"/>
        <v>-3958</v>
      </c>
      <c r="F11" s="60">
        <f>SUM(F5:F10)</f>
        <v>9875189</v>
      </c>
      <c r="G11" s="60">
        <f>SUM(G5:G10)</f>
        <v>1706781</v>
      </c>
      <c r="H11" s="79">
        <f t="shared" si="1"/>
        <v>8168408</v>
      </c>
      <c r="I11" s="69">
        <f t="shared" ref="I11:J13" si="5">F11/C11</f>
        <v>1462.7742556658272</v>
      </c>
      <c r="J11" s="69">
        <f t="shared" si="5"/>
        <v>159.37818657204221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0</v>
      </c>
      <c r="D13" s="22">
        <v>209</v>
      </c>
      <c r="E13" s="81">
        <f>C13-D13</f>
        <v>-209</v>
      </c>
      <c r="F13" s="22">
        <v>0</v>
      </c>
      <c r="G13" s="22">
        <v>12207</v>
      </c>
      <c r="H13" s="81">
        <f>F13-G13</f>
        <v>-12207</v>
      </c>
      <c r="I13" s="24">
        <v>0</v>
      </c>
      <c r="J13" s="24">
        <f t="shared" si="5"/>
        <v>58.406698564593299</v>
      </c>
    </row>
    <row r="14" spans="1:10" ht="20.25" thickBot="1">
      <c r="A14" s="29" t="s">
        <v>23</v>
      </c>
      <c r="B14" s="35" t="s">
        <v>24</v>
      </c>
      <c r="C14" s="30">
        <f>C11+C13</f>
        <v>6751</v>
      </c>
      <c r="D14" s="30">
        <f>D11+D13</f>
        <v>10918</v>
      </c>
      <c r="E14" s="78">
        <f>C14-D14</f>
        <v>-4167</v>
      </c>
      <c r="F14" s="30">
        <f>F11+F13</f>
        <v>9875189</v>
      </c>
      <c r="G14" s="30">
        <f>G11+G13</f>
        <v>1718988</v>
      </c>
      <c r="H14" s="80">
        <f>F14-G14</f>
        <v>8156201</v>
      </c>
      <c r="I14" s="31">
        <f>F14/C14</f>
        <v>1462.7742556658272</v>
      </c>
      <c r="J14" s="31">
        <f>G14/D14</f>
        <v>157.44531965561458</v>
      </c>
    </row>
    <row r="15" spans="1:10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3.45" customHeight="1">
      <c r="A16" s="100" t="s">
        <v>105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101</v>
      </c>
      <c r="D18" s="8" t="s">
        <v>102</v>
      </c>
      <c r="E18" s="9" t="s">
        <v>2</v>
      </c>
      <c r="F18" s="10" t="s">
        <v>103</v>
      </c>
      <c r="G18" s="96" t="s">
        <v>104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225</v>
      </c>
      <c r="D20" s="22">
        <v>3312</v>
      </c>
      <c r="E20" s="23">
        <f t="shared" ref="E20:E42" si="6">C20-D20</f>
        <v>-3087</v>
      </c>
      <c r="F20" s="22">
        <v>23222</v>
      </c>
      <c r="G20" s="22">
        <v>140697</v>
      </c>
      <c r="H20" s="23">
        <f t="shared" ref="H20:H42" si="7">F20-G20</f>
        <v>-117475</v>
      </c>
      <c r="I20" s="4"/>
      <c r="J20" s="4"/>
    </row>
    <row r="21" spans="1:10">
      <c r="A21" s="45" t="s">
        <v>29</v>
      </c>
      <c r="B21" s="21" t="s">
        <v>30</v>
      </c>
      <c r="C21" s="22">
        <v>0</v>
      </c>
      <c r="D21" s="22">
        <v>1309</v>
      </c>
      <c r="E21" s="23">
        <f t="shared" si="6"/>
        <v>-1309</v>
      </c>
      <c r="F21" s="22">
        <v>0</v>
      </c>
      <c r="G21" s="22">
        <v>104839</v>
      </c>
      <c r="H21" s="23">
        <f t="shared" si="7"/>
        <v>-104839</v>
      </c>
      <c r="I21" s="4"/>
      <c r="J21" s="4"/>
    </row>
    <row r="22" spans="1:10">
      <c r="A22" s="45" t="s">
        <v>31</v>
      </c>
      <c r="B22" s="21" t="s">
        <v>32</v>
      </c>
      <c r="C22" s="22">
        <v>61242</v>
      </c>
      <c r="D22" s="22">
        <v>176194</v>
      </c>
      <c r="E22" s="23">
        <f t="shared" si="6"/>
        <v>-114952</v>
      </c>
      <c r="F22" s="22">
        <v>5306345</v>
      </c>
      <c r="G22" s="22">
        <v>9624689</v>
      </c>
      <c r="H22" s="23">
        <f t="shared" si="7"/>
        <v>-4318344</v>
      </c>
      <c r="I22" s="4"/>
      <c r="J22" s="4"/>
    </row>
    <row r="23" spans="1:10">
      <c r="A23" s="45" t="s">
        <v>33</v>
      </c>
      <c r="B23" s="21" t="s">
        <v>34</v>
      </c>
      <c r="C23" s="22">
        <v>13677</v>
      </c>
      <c r="D23" s="22">
        <v>38160</v>
      </c>
      <c r="E23" s="23">
        <f t="shared" si="6"/>
        <v>-24483</v>
      </c>
      <c r="F23" s="22">
        <v>395087</v>
      </c>
      <c r="G23" s="22">
        <v>3439856</v>
      </c>
      <c r="H23" s="23">
        <f>F23-G23</f>
        <v>-3044769</v>
      </c>
      <c r="I23" s="4"/>
      <c r="J23" s="4"/>
    </row>
    <row r="24" spans="1:10">
      <c r="A24" s="45" t="s">
        <v>35</v>
      </c>
      <c r="B24" s="21" t="s">
        <v>36</v>
      </c>
      <c r="C24" s="22">
        <v>4201</v>
      </c>
      <c r="D24" s="22">
        <v>4244</v>
      </c>
      <c r="E24" s="23">
        <f t="shared" si="6"/>
        <v>-43</v>
      </c>
      <c r="F24" s="22">
        <v>177632</v>
      </c>
      <c r="G24" s="22">
        <v>275307</v>
      </c>
      <c r="H24" s="23">
        <f>F24-G24</f>
        <v>-97675</v>
      </c>
      <c r="I24" s="4"/>
      <c r="J24" s="4"/>
    </row>
    <row r="25" spans="1:10">
      <c r="A25" s="45" t="s">
        <v>37</v>
      </c>
      <c r="B25" s="21" t="s">
        <v>38</v>
      </c>
      <c r="C25" s="22">
        <v>5357</v>
      </c>
      <c r="D25" s="22">
        <v>1437</v>
      </c>
      <c r="E25" s="23">
        <f t="shared" si="6"/>
        <v>3920</v>
      </c>
      <c r="F25" s="22">
        <v>1407295</v>
      </c>
      <c r="G25" s="22">
        <v>250909</v>
      </c>
      <c r="H25" s="23">
        <f t="shared" si="7"/>
        <v>1156386</v>
      </c>
      <c r="I25" s="4"/>
      <c r="J25" s="4"/>
    </row>
    <row r="26" spans="1:10">
      <c r="A26" s="45" t="s">
        <v>39</v>
      </c>
      <c r="B26" s="21" t="s">
        <v>40</v>
      </c>
      <c r="C26" s="22">
        <v>6648</v>
      </c>
      <c r="D26" s="22">
        <v>26640</v>
      </c>
      <c r="E26" s="23">
        <f t="shared" si="6"/>
        <v>-19992</v>
      </c>
      <c r="F26" s="22">
        <v>1436832</v>
      </c>
      <c r="G26" s="22">
        <v>856727</v>
      </c>
      <c r="H26" s="23">
        <f t="shared" si="7"/>
        <v>580105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0</v>
      </c>
      <c r="E27" s="23">
        <f t="shared" si="6"/>
        <v>0</v>
      </c>
      <c r="F27" s="22">
        <v>0</v>
      </c>
      <c r="G27" s="22">
        <v>15</v>
      </c>
      <c r="H27" s="23">
        <f t="shared" si="7"/>
        <v>-15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256</v>
      </c>
      <c r="E28" s="23">
        <f t="shared" si="6"/>
        <v>-256</v>
      </c>
      <c r="F28" s="22">
        <v>0</v>
      </c>
      <c r="G28" s="22">
        <v>9246</v>
      </c>
      <c r="H28" s="23">
        <f t="shared" si="7"/>
        <v>-9246</v>
      </c>
      <c r="I28" s="4"/>
      <c r="J28" s="4"/>
    </row>
    <row r="29" spans="1:10">
      <c r="A29" s="45" t="s">
        <v>43</v>
      </c>
      <c r="B29" s="21" t="s">
        <v>44</v>
      </c>
      <c r="C29" s="22">
        <v>63493</v>
      </c>
      <c r="D29" s="22">
        <v>54195</v>
      </c>
      <c r="E29" s="23">
        <f t="shared" si="6"/>
        <v>9298</v>
      </c>
      <c r="F29" s="22">
        <v>1891214</v>
      </c>
      <c r="G29" s="22">
        <v>717536</v>
      </c>
      <c r="H29" s="23">
        <f t="shared" si="7"/>
        <v>1173678</v>
      </c>
      <c r="I29" s="4"/>
      <c r="J29" s="4"/>
    </row>
    <row r="30" spans="1:10">
      <c r="A30" s="45" t="s">
        <v>45</v>
      </c>
      <c r="B30" s="21" t="s">
        <v>46</v>
      </c>
      <c r="C30" s="22">
        <v>2581</v>
      </c>
      <c r="D30" s="22">
        <v>37071</v>
      </c>
      <c r="E30" s="23">
        <f t="shared" si="6"/>
        <v>-34490</v>
      </c>
      <c r="F30" s="22">
        <v>216541</v>
      </c>
      <c r="G30" s="22">
        <v>339270</v>
      </c>
      <c r="H30" s="23">
        <f t="shared" si="7"/>
        <v>-122729</v>
      </c>
      <c r="I30" s="4"/>
      <c r="J30" s="4"/>
    </row>
    <row r="31" spans="1:10">
      <c r="A31" s="45" t="s">
        <v>47</v>
      </c>
      <c r="B31" s="21" t="s">
        <v>48</v>
      </c>
      <c r="C31" s="22">
        <v>10887</v>
      </c>
      <c r="D31" s="22">
        <v>2255</v>
      </c>
      <c r="E31" s="23">
        <f t="shared" si="6"/>
        <v>8632</v>
      </c>
      <c r="F31" s="22">
        <v>92095</v>
      </c>
      <c r="G31" s="22">
        <v>18907</v>
      </c>
      <c r="H31" s="23">
        <f t="shared" si="7"/>
        <v>73188</v>
      </c>
      <c r="I31" s="4"/>
      <c r="J31" s="4"/>
    </row>
    <row r="32" spans="1:10">
      <c r="A32" s="45" t="s">
        <v>49</v>
      </c>
      <c r="B32" s="21" t="s">
        <v>50</v>
      </c>
      <c r="C32" s="22">
        <v>12025</v>
      </c>
      <c r="D32" s="22">
        <v>37366</v>
      </c>
      <c r="E32" s="23">
        <f t="shared" si="6"/>
        <v>-25341</v>
      </c>
      <c r="F32" s="22">
        <v>540735</v>
      </c>
      <c r="G32" s="22">
        <v>472252</v>
      </c>
      <c r="H32" s="23">
        <f t="shared" si="7"/>
        <v>68483</v>
      </c>
      <c r="I32" s="4"/>
      <c r="J32" s="4"/>
    </row>
    <row r="33" spans="1:10">
      <c r="A33" s="45" t="s">
        <v>51</v>
      </c>
      <c r="B33" s="21" t="s">
        <v>52</v>
      </c>
      <c r="C33" s="22">
        <v>4660</v>
      </c>
      <c r="D33" s="22">
        <v>47511</v>
      </c>
      <c r="E33" s="23">
        <f t="shared" si="6"/>
        <v>-42851</v>
      </c>
      <c r="F33" s="22">
        <v>147941</v>
      </c>
      <c r="G33" s="22">
        <v>175828</v>
      </c>
      <c r="H33" s="23">
        <f t="shared" si="7"/>
        <v>-27887</v>
      </c>
      <c r="I33" s="4"/>
      <c r="J33" s="4"/>
    </row>
    <row r="34" spans="1:10">
      <c r="A34" s="45" t="s">
        <v>53</v>
      </c>
      <c r="B34" s="21" t="s">
        <v>54</v>
      </c>
      <c r="C34" s="22">
        <v>43148</v>
      </c>
      <c r="D34" s="22">
        <v>6413</v>
      </c>
      <c r="E34" s="23">
        <f t="shared" si="6"/>
        <v>36735</v>
      </c>
      <c r="F34" s="22">
        <v>1607383</v>
      </c>
      <c r="G34" s="22">
        <v>137381</v>
      </c>
      <c r="H34" s="23">
        <f t="shared" si="7"/>
        <v>1470002</v>
      </c>
      <c r="I34" s="4"/>
      <c r="J34" s="4"/>
    </row>
    <row r="35" spans="1:10">
      <c r="A35" s="45">
        <v>87149320906</v>
      </c>
      <c r="B35" s="21" t="s">
        <v>88</v>
      </c>
      <c r="C35" s="22">
        <v>27882</v>
      </c>
      <c r="D35" s="22">
        <v>12914</v>
      </c>
      <c r="E35" s="23">
        <f t="shared" si="6"/>
        <v>14968</v>
      </c>
      <c r="F35" s="22">
        <v>681722</v>
      </c>
      <c r="G35" s="22">
        <v>123511</v>
      </c>
      <c r="H35" s="23">
        <f t="shared" si="7"/>
        <v>558211</v>
      </c>
      <c r="I35" s="4"/>
      <c r="J35" s="4"/>
    </row>
    <row r="36" spans="1:10">
      <c r="A36" s="45" t="s">
        <v>55</v>
      </c>
      <c r="B36" s="21" t="s">
        <v>56</v>
      </c>
      <c r="C36" s="22">
        <v>773</v>
      </c>
      <c r="D36" s="46">
        <v>379</v>
      </c>
      <c r="E36" s="23">
        <f t="shared" si="6"/>
        <v>394</v>
      </c>
      <c r="F36" s="22">
        <v>40036</v>
      </c>
      <c r="G36" s="22">
        <v>5340</v>
      </c>
      <c r="H36" s="23">
        <f t="shared" si="7"/>
        <v>34696</v>
      </c>
      <c r="I36" s="4"/>
      <c r="J36" s="4"/>
    </row>
    <row r="37" spans="1:10">
      <c r="A37" s="45" t="s">
        <v>57</v>
      </c>
      <c r="B37" s="21" t="s">
        <v>58</v>
      </c>
      <c r="C37" s="22">
        <v>2821</v>
      </c>
      <c r="D37" s="22">
        <v>5000</v>
      </c>
      <c r="E37" s="23">
        <f>C37-D37</f>
        <v>-2179</v>
      </c>
      <c r="F37" s="22">
        <v>87276</v>
      </c>
      <c r="G37" s="22">
        <v>199958</v>
      </c>
      <c r="H37" s="23">
        <f t="shared" si="7"/>
        <v>-112682</v>
      </c>
      <c r="I37" s="4"/>
      <c r="J37" s="4"/>
    </row>
    <row r="38" spans="1:10">
      <c r="A38" s="45" t="s">
        <v>59</v>
      </c>
      <c r="B38" s="21" t="s">
        <v>60</v>
      </c>
      <c r="C38" s="22">
        <v>2092</v>
      </c>
      <c r="D38" s="22">
        <v>16319</v>
      </c>
      <c r="E38" s="23">
        <f t="shared" si="6"/>
        <v>-14227</v>
      </c>
      <c r="F38" s="22">
        <v>109217</v>
      </c>
      <c r="G38" s="22">
        <v>492632</v>
      </c>
      <c r="H38" s="23">
        <f t="shared" si="7"/>
        <v>-383415</v>
      </c>
      <c r="I38" s="4"/>
      <c r="J38" s="4"/>
    </row>
    <row r="39" spans="1:10">
      <c r="A39" s="45" t="s">
        <v>61</v>
      </c>
      <c r="B39" s="21" t="s">
        <v>62</v>
      </c>
      <c r="C39" s="22">
        <v>5279</v>
      </c>
      <c r="D39" s="22">
        <v>18195</v>
      </c>
      <c r="E39" s="23">
        <f t="shared" si="6"/>
        <v>-12916</v>
      </c>
      <c r="F39" s="22">
        <v>502259</v>
      </c>
      <c r="G39" s="22">
        <v>867858</v>
      </c>
      <c r="H39" s="23">
        <f t="shared" si="7"/>
        <v>-365599</v>
      </c>
      <c r="I39" s="4"/>
      <c r="J39" s="4"/>
    </row>
    <row r="40" spans="1:10">
      <c r="A40" s="45" t="s">
        <v>63</v>
      </c>
      <c r="B40" s="21" t="s">
        <v>64</v>
      </c>
      <c r="C40" s="22">
        <v>38634</v>
      </c>
      <c r="D40" s="22">
        <v>50518</v>
      </c>
      <c r="E40" s="23">
        <f t="shared" si="6"/>
        <v>-11884</v>
      </c>
      <c r="F40" s="22">
        <v>627984</v>
      </c>
      <c r="G40" s="22">
        <v>252508</v>
      </c>
      <c r="H40" s="23">
        <f t="shared" si="7"/>
        <v>375476</v>
      </c>
      <c r="I40" s="4"/>
      <c r="J40" s="4"/>
    </row>
    <row r="41" spans="1:10">
      <c r="A41" s="45" t="s">
        <v>65</v>
      </c>
      <c r="B41" s="21" t="s">
        <v>66</v>
      </c>
      <c r="C41" s="22">
        <v>55</v>
      </c>
      <c r="D41" s="22">
        <v>10492</v>
      </c>
      <c r="E41" s="23">
        <f t="shared" si="6"/>
        <v>-10437</v>
      </c>
      <c r="F41" s="22">
        <v>397</v>
      </c>
      <c r="G41" s="22">
        <v>60658</v>
      </c>
      <c r="H41" s="23">
        <f t="shared" si="7"/>
        <v>-60261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305680</v>
      </c>
      <c r="D42" s="49">
        <f>SUM(D20:D41)</f>
        <v>550180</v>
      </c>
      <c r="E42" s="50">
        <f t="shared" si="6"/>
        <v>-244500</v>
      </c>
      <c r="F42" s="49">
        <f>SUM(F20:F41)</f>
        <v>15291213</v>
      </c>
      <c r="G42" s="49">
        <f>SUM(G20:G41)</f>
        <v>18565924</v>
      </c>
      <c r="H42" s="50">
        <f t="shared" si="7"/>
        <v>-3274711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67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A96B-5C0C-4347-B942-95F8923A9C37}">
  <sheetPr>
    <tabColor rgb="FF7030A0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106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107</v>
      </c>
      <c r="D3" s="7" t="s">
        <v>108</v>
      </c>
      <c r="E3" s="9" t="s">
        <v>68</v>
      </c>
      <c r="F3" s="71" t="s">
        <v>109</v>
      </c>
      <c r="G3" s="71" t="s">
        <v>110</v>
      </c>
      <c r="H3" s="9" t="s">
        <v>68</v>
      </c>
      <c r="I3" s="55" t="s">
        <v>86</v>
      </c>
      <c r="J3" s="55" t="s">
        <v>87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253</v>
      </c>
      <c r="D5" s="22">
        <v>227</v>
      </c>
      <c r="E5" s="86">
        <f>IF(D5,(C5-D5)/D5,0)</f>
        <v>0.11453744493392071</v>
      </c>
      <c r="F5" s="73">
        <v>90549</v>
      </c>
      <c r="G5" s="73">
        <v>373686</v>
      </c>
      <c r="H5" s="87">
        <f>IF(G5,(F5-G5)/G5,0)</f>
        <v>-0.75768693502031115</v>
      </c>
      <c r="I5" s="24">
        <f>IF(C5,F5/C5,0)</f>
        <v>357.901185770751</v>
      </c>
      <c r="J5" s="24">
        <f>IF(D5,G5/D5,0)</f>
        <v>1646.1938325991189</v>
      </c>
      <c r="K5" s="86">
        <f>IF(J5,(I5-J5)/J5,0)</f>
        <v>-0.78258867292336221</v>
      </c>
    </row>
    <row r="6" spans="1:11" ht="16.5">
      <c r="A6" s="25" t="s">
        <v>9</v>
      </c>
      <c r="B6" s="26" t="s">
        <v>10</v>
      </c>
      <c r="C6" s="22">
        <v>0</v>
      </c>
      <c r="D6" s="22">
        <v>0</v>
      </c>
      <c r="E6" s="86">
        <f t="shared" ref="E6:E13" si="0">IF(D6,(C6-D6)/D6,0)</f>
        <v>0</v>
      </c>
      <c r="F6" s="73">
        <v>0</v>
      </c>
      <c r="G6" s="73">
        <v>0</v>
      </c>
      <c r="H6" s="87">
        <f t="shared" ref="H6:H13" si="1">IF(G6,(F6-G6)/G6,0)</f>
        <v>0</v>
      </c>
      <c r="I6" s="24">
        <f t="shared" ref="I6:J11" si="2">IF(C6,F6/C6,0)</f>
        <v>0</v>
      </c>
      <c r="J6" s="24">
        <f t="shared" si="2"/>
        <v>0</v>
      </c>
      <c r="K6" s="86">
        <f t="shared" ref="K6:K11" si="3">IF(J6,(I6-J6)/J6,0)</f>
        <v>0</v>
      </c>
    </row>
    <row r="7" spans="1:11" ht="16.5">
      <c r="A7" s="20" t="s">
        <v>11</v>
      </c>
      <c r="B7" s="27" t="s">
        <v>12</v>
      </c>
      <c r="C7" s="22">
        <v>5</v>
      </c>
      <c r="D7" s="22">
        <v>2382</v>
      </c>
      <c r="E7" s="86">
        <f t="shared" si="0"/>
        <v>-0.99790092359361882</v>
      </c>
      <c r="F7" s="73">
        <v>1190</v>
      </c>
      <c r="G7" s="73">
        <v>294152</v>
      </c>
      <c r="H7" s="87">
        <f t="shared" si="1"/>
        <v>-0.99595447251760993</v>
      </c>
      <c r="I7" s="24">
        <f t="shared" si="2"/>
        <v>238</v>
      </c>
      <c r="J7" s="24">
        <f t="shared" si="2"/>
        <v>123.48950461796809</v>
      </c>
      <c r="K7" s="86">
        <f t="shared" si="3"/>
        <v>0.92728929261062309</v>
      </c>
    </row>
    <row r="8" spans="1:11" ht="16.5">
      <c r="A8" s="20" t="s">
        <v>13</v>
      </c>
      <c r="B8" s="27" t="s">
        <v>14</v>
      </c>
      <c r="C8" s="22">
        <v>0</v>
      </c>
      <c r="D8" s="22">
        <v>0</v>
      </c>
      <c r="E8" s="86">
        <f t="shared" si="0"/>
        <v>0</v>
      </c>
      <c r="F8" s="73">
        <v>0</v>
      </c>
      <c r="G8" s="73">
        <v>0</v>
      </c>
      <c r="H8" s="87">
        <f t="shared" si="1"/>
        <v>0</v>
      </c>
      <c r="I8" s="24">
        <f t="shared" si="2"/>
        <v>0</v>
      </c>
      <c r="J8" s="24">
        <f t="shared" si="2"/>
        <v>0</v>
      </c>
      <c r="K8" s="86">
        <f t="shared" si="3"/>
        <v>0</v>
      </c>
    </row>
    <row r="9" spans="1:11" ht="16.5">
      <c r="A9" s="20" t="s">
        <v>15</v>
      </c>
      <c r="B9" s="27" t="s">
        <v>16</v>
      </c>
      <c r="C9" s="22">
        <v>380</v>
      </c>
      <c r="D9" s="22">
        <v>1563</v>
      </c>
      <c r="E9" s="86">
        <f t="shared" si="0"/>
        <v>-0.75687779910428665</v>
      </c>
      <c r="F9" s="73">
        <v>458348</v>
      </c>
      <c r="G9" s="73">
        <v>1079118</v>
      </c>
      <c r="H9" s="87">
        <f t="shared" si="1"/>
        <v>-0.57525683011496431</v>
      </c>
      <c r="I9" s="24">
        <f t="shared" si="2"/>
        <v>1206.1789473684209</v>
      </c>
      <c r="J9" s="24">
        <f t="shared" si="2"/>
        <v>690.41458733205377</v>
      </c>
      <c r="K9" s="86">
        <f t="shared" si="3"/>
        <v>0.74703572244818628</v>
      </c>
    </row>
    <row r="10" spans="1:11" ht="16.5">
      <c r="A10" s="20" t="s">
        <v>17</v>
      </c>
      <c r="B10" s="27" t="s">
        <v>18</v>
      </c>
      <c r="C10" s="22">
        <v>8273</v>
      </c>
      <c r="D10" s="22">
        <v>13406</v>
      </c>
      <c r="E10" s="86">
        <f t="shared" si="0"/>
        <v>-0.38288825898851259</v>
      </c>
      <c r="F10" s="73">
        <v>13047479</v>
      </c>
      <c r="G10" s="73">
        <v>20541412</v>
      </c>
      <c r="H10" s="87">
        <f t="shared" si="1"/>
        <v>-0.36482073384244473</v>
      </c>
      <c r="I10" s="24">
        <f t="shared" si="2"/>
        <v>1577.1157983802732</v>
      </c>
      <c r="J10" s="24">
        <f t="shared" si="2"/>
        <v>1532.2551096523944</v>
      </c>
      <c r="K10" s="86">
        <f t="shared" si="3"/>
        <v>2.9277558577080462E-2</v>
      </c>
    </row>
    <row r="11" spans="1:11" ht="20.25" thickBot="1">
      <c r="A11" s="29" t="s">
        <v>19</v>
      </c>
      <c r="B11" s="67" t="s">
        <v>20</v>
      </c>
      <c r="C11" s="60">
        <f>SUM(C5:C10)</f>
        <v>8911</v>
      </c>
      <c r="D11" s="60">
        <f>SUM(D5:D10)</f>
        <v>17578</v>
      </c>
      <c r="E11" s="88">
        <f t="shared" si="0"/>
        <v>-0.49305950620093297</v>
      </c>
      <c r="F11" s="74">
        <f>SUM(F5:F10)</f>
        <v>13597566</v>
      </c>
      <c r="G11" s="74">
        <f>SUM(G5:G10)</f>
        <v>22288368</v>
      </c>
      <c r="H11" s="88">
        <f t="shared" si="1"/>
        <v>-0.38992545349215341</v>
      </c>
      <c r="I11" s="68">
        <f t="shared" si="2"/>
        <v>1525.9304230726068</v>
      </c>
      <c r="J11" s="69">
        <f t="shared" si="2"/>
        <v>1267.9695073387188</v>
      </c>
      <c r="K11" s="88">
        <f t="shared" si="3"/>
        <v>0.20344410038322605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0</v>
      </c>
      <c r="D13" s="22">
        <v>0</v>
      </c>
      <c r="E13" s="86">
        <f t="shared" si="0"/>
        <v>0</v>
      </c>
      <c r="F13" s="73">
        <v>0</v>
      </c>
      <c r="G13" s="73">
        <v>0</v>
      </c>
      <c r="H13" s="89">
        <f t="shared" si="1"/>
        <v>0</v>
      </c>
      <c r="I13" s="24">
        <f t="shared" ref="I13:J13" si="4">IF(C13,F13/C13,0)</f>
        <v>0</v>
      </c>
      <c r="J13" s="24">
        <f t="shared" si="4"/>
        <v>0</v>
      </c>
      <c r="K13" s="86">
        <f t="shared" ref="K13" si="5">IF(J13,(I13-J13)/J13,0)</f>
        <v>0</v>
      </c>
    </row>
    <row r="14" spans="1:11" ht="20.25" thickBot="1">
      <c r="A14" s="29" t="s">
        <v>23</v>
      </c>
      <c r="B14" s="35" t="s">
        <v>75</v>
      </c>
      <c r="C14" s="30">
        <f>SUM(C11+C13)</f>
        <v>8911</v>
      </c>
      <c r="D14" s="30">
        <f>D11+D13</f>
        <v>17578</v>
      </c>
      <c r="E14" s="88">
        <f>(C14-D14)/D14</f>
        <v>-0.49305950620093297</v>
      </c>
      <c r="F14" s="76">
        <f>SUM(F11+F13)</f>
        <v>13597566</v>
      </c>
      <c r="G14" s="76">
        <f>G11+G13</f>
        <v>22288368</v>
      </c>
      <c r="H14" s="90">
        <f>(F14-G14)/G14</f>
        <v>-0.38992545349215341</v>
      </c>
      <c r="I14" s="31">
        <f>F14/C14</f>
        <v>1525.9304230726068</v>
      </c>
      <c r="J14" s="59">
        <f>G14/D14</f>
        <v>1267.9695073387188</v>
      </c>
      <c r="K14" s="85">
        <f>(I14-J14)/J14</f>
        <v>0.20344410038322605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7.25" customHeight="1">
      <c r="A16" s="101" t="s">
        <v>111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107</v>
      </c>
      <c r="D18" s="7" t="s">
        <v>108</v>
      </c>
      <c r="E18" s="9" t="s">
        <v>68</v>
      </c>
      <c r="F18" s="71" t="s">
        <v>109</v>
      </c>
      <c r="G18" s="71" t="s">
        <v>110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323</v>
      </c>
      <c r="D20" s="22">
        <v>606</v>
      </c>
      <c r="E20" s="87">
        <f t="shared" ref="E20:E41" si="6">IF(D20,(C20-D20)/D20,0)</f>
        <v>-0.46699669966996699</v>
      </c>
      <c r="F20" s="73">
        <v>34503</v>
      </c>
      <c r="G20" s="73">
        <v>53638</v>
      </c>
      <c r="H20" s="91">
        <f t="shared" ref="H20:H24" si="7">IF(G20,(F20-G20)/G20,0)</f>
        <v>-0.35674335359260229</v>
      </c>
      <c r="I20" s="4"/>
      <c r="J20" s="4"/>
    </row>
    <row r="21" spans="1:10">
      <c r="A21" s="45" t="s">
        <v>29</v>
      </c>
      <c r="B21" s="21" t="s">
        <v>30</v>
      </c>
      <c r="C21" s="22">
        <v>0</v>
      </c>
      <c r="D21" s="22">
        <v>8</v>
      </c>
      <c r="E21" s="87">
        <f t="shared" si="6"/>
        <v>-1</v>
      </c>
      <c r="F21" s="73">
        <v>0</v>
      </c>
      <c r="G21" s="73">
        <v>1703</v>
      </c>
      <c r="H21" s="91">
        <f t="shared" si="7"/>
        <v>-1</v>
      </c>
      <c r="I21" s="4"/>
      <c r="J21" s="4"/>
    </row>
    <row r="22" spans="1:10">
      <c r="A22" s="45" t="s">
        <v>31</v>
      </c>
      <c r="B22" s="21" t="s">
        <v>32</v>
      </c>
      <c r="C22" s="22">
        <v>134322</v>
      </c>
      <c r="D22" s="22">
        <v>107456</v>
      </c>
      <c r="E22" s="87">
        <f t="shared" si="6"/>
        <v>0.25001861226920785</v>
      </c>
      <c r="F22" s="73">
        <v>8584424</v>
      </c>
      <c r="G22" s="73">
        <v>6972706</v>
      </c>
      <c r="H22" s="91">
        <f t="shared" si="7"/>
        <v>0.231146702585768</v>
      </c>
      <c r="I22" s="4"/>
      <c r="J22" s="4"/>
    </row>
    <row r="23" spans="1:10">
      <c r="A23" s="45" t="s">
        <v>33</v>
      </c>
      <c r="B23" s="21" t="s">
        <v>34</v>
      </c>
      <c r="C23" s="22">
        <v>19690</v>
      </c>
      <c r="D23" s="22">
        <v>19581</v>
      </c>
      <c r="E23" s="87">
        <f t="shared" si="6"/>
        <v>5.5666207037434251E-3</v>
      </c>
      <c r="F23" s="73">
        <v>503509</v>
      </c>
      <c r="G23" s="73">
        <v>391084</v>
      </c>
      <c r="H23" s="91">
        <f t="shared" si="7"/>
        <v>0.2874702110032627</v>
      </c>
      <c r="I23" s="4"/>
      <c r="J23" s="4"/>
    </row>
    <row r="24" spans="1:10">
      <c r="A24" s="45" t="s">
        <v>35</v>
      </c>
      <c r="B24" s="21" t="s">
        <v>36</v>
      </c>
      <c r="C24" s="22">
        <v>6588</v>
      </c>
      <c r="D24" s="22">
        <v>22751</v>
      </c>
      <c r="E24" s="87">
        <f t="shared" si="6"/>
        <v>-0.71043031075557117</v>
      </c>
      <c r="F24" s="73">
        <v>235552</v>
      </c>
      <c r="G24" s="73">
        <v>470768</v>
      </c>
      <c r="H24" s="91">
        <f t="shared" si="7"/>
        <v>-0.49964313632192503</v>
      </c>
      <c r="I24" s="4"/>
      <c r="J24" s="4"/>
    </row>
    <row r="25" spans="1:10">
      <c r="A25" s="45" t="s">
        <v>37</v>
      </c>
      <c r="B25" s="21" t="s">
        <v>38</v>
      </c>
      <c r="C25" s="22">
        <v>9962</v>
      </c>
      <c r="D25" s="22">
        <v>6379</v>
      </c>
      <c r="E25" s="87">
        <f t="shared" si="6"/>
        <v>0.561686784762502</v>
      </c>
      <c r="F25" s="73">
        <v>2673700</v>
      </c>
      <c r="G25" s="73">
        <v>865003</v>
      </c>
      <c r="H25" s="91">
        <f>IF(G25,(F25-G25)/G25,0)</f>
        <v>2.0909719388256458</v>
      </c>
      <c r="I25" s="4"/>
      <c r="J25" s="4"/>
    </row>
    <row r="26" spans="1:10">
      <c r="A26" s="45" t="s">
        <v>39</v>
      </c>
      <c r="B26" s="21" t="s">
        <v>40</v>
      </c>
      <c r="C26" s="22">
        <v>10517</v>
      </c>
      <c r="D26" s="22">
        <v>3264</v>
      </c>
      <c r="E26" s="87">
        <f t="shared" si="6"/>
        <v>2.2221200980392157</v>
      </c>
      <c r="F26" s="73">
        <v>1893111</v>
      </c>
      <c r="G26" s="73">
        <v>559862</v>
      </c>
      <c r="H26" s="91">
        <f t="shared" ref="H26:H41" si="8">IF(G26,(F26-G26)/G26,0)</f>
        <v>2.3813886279118783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531</v>
      </c>
      <c r="E27" s="87">
        <f>IF(D27,(C27-D27)/D27,0)</f>
        <v>-1</v>
      </c>
      <c r="F27" s="73">
        <v>0</v>
      </c>
      <c r="G27" s="73">
        <v>6025</v>
      </c>
      <c r="H27" s="91">
        <f t="shared" si="8"/>
        <v>-1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0</v>
      </c>
      <c r="E28" s="87">
        <f t="shared" si="6"/>
        <v>0</v>
      </c>
      <c r="F28" s="73">
        <v>0</v>
      </c>
      <c r="G28" s="73">
        <v>0</v>
      </c>
      <c r="H28" s="91">
        <f t="shared" si="8"/>
        <v>0</v>
      </c>
      <c r="I28" s="4"/>
      <c r="J28" s="4"/>
    </row>
    <row r="29" spans="1:10">
      <c r="A29" s="45" t="s">
        <v>43</v>
      </c>
      <c r="B29" s="21" t="s">
        <v>44</v>
      </c>
      <c r="C29" s="22">
        <v>88749</v>
      </c>
      <c r="D29" s="22">
        <v>121506</v>
      </c>
      <c r="E29" s="87">
        <f t="shared" si="6"/>
        <v>-0.26959162510493306</v>
      </c>
      <c r="F29" s="73">
        <v>2820891</v>
      </c>
      <c r="G29" s="73">
        <v>3763052</v>
      </c>
      <c r="H29" s="91">
        <f t="shared" si="8"/>
        <v>-0.25037150695765031</v>
      </c>
      <c r="I29" s="4"/>
      <c r="J29" s="4"/>
    </row>
    <row r="30" spans="1:10">
      <c r="A30" s="45" t="s">
        <v>45</v>
      </c>
      <c r="B30" s="21" t="s">
        <v>46</v>
      </c>
      <c r="C30" s="22">
        <v>4607</v>
      </c>
      <c r="D30" s="22">
        <v>5932</v>
      </c>
      <c r="E30" s="87">
        <f t="shared" si="6"/>
        <v>-0.22336480107889414</v>
      </c>
      <c r="F30" s="73">
        <v>253025</v>
      </c>
      <c r="G30" s="73">
        <v>319901</v>
      </c>
      <c r="H30" s="91">
        <f t="shared" si="8"/>
        <v>-0.2090521755168005</v>
      </c>
      <c r="I30" s="4"/>
      <c r="J30" s="4"/>
    </row>
    <row r="31" spans="1:10">
      <c r="A31" s="45" t="s">
        <v>47</v>
      </c>
      <c r="B31" s="21" t="s">
        <v>48</v>
      </c>
      <c r="C31" s="22">
        <v>22433</v>
      </c>
      <c r="D31" s="22">
        <v>20774</v>
      </c>
      <c r="E31" s="87">
        <f t="shared" si="6"/>
        <v>7.9859439684220657E-2</v>
      </c>
      <c r="F31" s="73">
        <v>259410</v>
      </c>
      <c r="G31" s="73">
        <v>385471</v>
      </c>
      <c r="H31" s="91">
        <f t="shared" si="8"/>
        <v>-0.3270310866446503</v>
      </c>
      <c r="I31" s="4"/>
      <c r="J31" s="4"/>
    </row>
    <row r="32" spans="1:10">
      <c r="A32" s="45" t="s">
        <v>49</v>
      </c>
      <c r="B32" s="21" t="s">
        <v>50</v>
      </c>
      <c r="C32" s="22">
        <v>17344</v>
      </c>
      <c r="D32" s="22">
        <v>22032</v>
      </c>
      <c r="E32" s="87">
        <f t="shared" si="6"/>
        <v>-0.21278140885984023</v>
      </c>
      <c r="F32" s="73">
        <v>910636</v>
      </c>
      <c r="G32" s="73">
        <v>1110819</v>
      </c>
      <c r="H32" s="91">
        <f t="shared" si="8"/>
        <v>-0.18021207775524184</v>
      </c>
      <c r="I32" s="4"/>
      <c r="J32" s="4"/>
    </row>
    <row r="33" spans="1:10">
      <c r="A33" s="45" t="s">
        <v>51</v>
      </c>
      <c r="B33" s="21" t="s">
        <v>52</v>
      </c>
      <c r="C33" s="22">
        <v>7581</v>
      </c>
      <c r="D33" s="22">
        <v>2020</v>
      </c>
      <c r="E33" s="87">
        <f t="shared" si="6"/>
        <v>2.752970297029703</v>
      </c>
      <c r="F33" s="73">
        <v>245205</v>
      </c>
      <c r="G33" s="73">
        <v>75460</v>
      </c>
      <c r="H33" s="91">
        <f t="shared" si="8"/>
        <v>2.2494699178372648</v>
      </c>
      <c r="I33" s="4"/>
      <c r="J33" s="4"/>
    </row>
    <row r="34" spans="1:10">
      <c r="A34" s="45" t="s">
        <v>53</v>
      </c>
      <c r="B34" s="21" t="s">
        <v>54</v>
      </c>
      <c r="C34" s="22">
        <v>54857</v>
      </c>
      <c r="D34" s="22">
        <v>15373</v>
      </c>
      <c r="E34" s="87">
        <f t="shared" si="6"/>
        <v>2.5683991413517204</v>
      </c>
      <c r="F34" s="73">
        <v>2552107</v>
      </c>
      <c r="G34" s="73">
        <v>1375433</v>
      </c>
      <c r="H34" s="91">
        <f t="shared" si="8"/>
        <v>0.85549350640852739</v>
      </c>
      <c r="I34" s="4"/>
      <c r="J34" s="4"/>
    </row>
    <row r="35" spans="1:10">
      <c r="A35" s="45">
        <v>87149320906</v>
      </c>
      <c r="B35" s="21" t="s">
        <v>88</v>
      </c>
      <c r="C35" s="22">
        <v>41029</v>
      </c>
      <c r="D35" s="22">
        <v>23722</v>
      </c>
      <c r="E35" s="87">
        <f t="shared" si="6"/>
        <v>0.72957592108591185</v>
      </c>
      <c r="F35" s="73">
        <v>998716</v>
      </c>
      <c r="G35" s="73">
        <v>679382</v>
      </c>
      <c r="H35" s="91">
        <f t="shared" si="8"/>
        <v>0.47003600330888956</v>
      </c>
      <c r="I35" s="4"/>
      <c r="J35" s="4"/>
    </row>
    <row r="36" spans="1:10">
      <c r="A36" s="45" t="s">
        <v>55</v>
      </c>
      <c r="B36" s="21" t="s">
        <v>56</v>
      </c>
      <c r="C36" s="22">
        <v>845</v>
      </c>
      <c r="D36" s="22">
        <v>837</v>
      </c>
      <c r="E36" s="87">
        <f t="shared" si="6"/>
        <v>9.557945041816009E-3</v>
      </c>
      <c r="F36" s="73">
        <v>51255</v>
      </c>
      <c r="G36" s="73">
        <v>27498</v>
      </c>
      <c r="H36" s="91">
        <f t="shared" si="8"/>
        <v>0.86395374209033382</v>
      </c>
      <c r="I36" s="4"/>
      <c r="J36" s="4"/>
    </row>
    <row r="37" spans="1:10">
      <c r="A37" s="45" t="s">
        <v>57</v>
      </c>
      <c r="B37" s="21" t="s">
        <v>58</v>
      </c>
      <c r="C37" s="28">
        <v>4575</v>
      </c>
      <c r="D37" s="22">
        <v>6542</v>
      </c>
      <c r="E37" s="87">
        <f t="shared" si="6"/>
        <v>-0.30067257719351881</v>
      </c>
      <c r="F37" s="73">
        <v>170341</v>
      </c>
      <c r="G37" s="73">
        <v>357149</v>
      </c>
      <c r="H37" s="91">
        <f t="shared" si="8"/>
        <v>-0.52305340348146012</v>
      </c>
      <c r="I37" s="4"/>
      <c r="J37" s="4"/>
    </row>
    <row r="38" spans="1:10">
      <c r="A38" s="45" t="s">
        <v>59</v>
      </c>
      <c r="B38" s="21" t="s">
        <v>60</v>
      </c>
      <c r="C38" s="22">
        <v>4635</v>
      </c>
      <c r="D38" s="22">
        <v>2958</v>
      </c>
      <c r="E38" s="87">
        <f t="shared" si="6"/>
        <v>0.56693711967545635</v>
      </c>
      <c r="F38" s="73">
        <v>369387</v>
      </c>
      <c r="G38" s="73">
        <v>117935</v>
      </c>
      <c r="H38" s="91">
        <f t="shared" si="8"/>
        <v>2.1321236274218851</v>
      </c>
      <c r="I38" s="4"/>
      <c r="J38" s="4"/>
    </row>
    <row r="39" spans="1:10">
      <c r="A39" s="45" t="s">
        <v>61</v>
      </c>
      <c r="B39" s="21" t="s">
        <v>62</v>
      </c>
      <c r="C39" s="22">
        <v>7578</v>
      </c>
      <c r="D39" s="22">
        <v>15055</v>
      </c>
      <c r="E39" s="87">
        <f t="shared" si="6"/>
        <v>-0.4966456326801727</v>
      </c>
      <c r="F39" s="73">
        <v>603079</v>
      </c>
      <c r="G39" s="73">
        <v>644560</v>
      </c>
      <c r="H39" s="91">
        <f t="shared" si="8"/>
        <v>-6.4355529353357324E-2</v>
      </c>
      <c r="I39" s="4"/>
      <c r="J39" s="4"/>
    </row>
    <row r="40" spans="1:10">
      <c r="A40" s="45" t="s">
        <v>63</v>
      </c>
      <c r="B40" s="21" t="s">
        <v>64</v>
      </c>
      <c r="C40" s="22">
        <v>56154</v>
      </c>
      <c r="D40" s="22">
        <v>64144</v>
      </c>
      <c r="E40" s="87">
        <f t="shared" si="6"/>
        <v>-0.12456348216512846</v>
      </c>
      <c r="F40" s="73">
        <v>931359</v>
      </c>
      <c r="G40" s="73">
        <v>1194491</v>
      </c>
      <c r="H40" s="91">
        <f t="shared" si="8"/>
        <v>-0.22028797203160175</v>
      </c>
      <c r="I40" s="4"/>
      <c r="J40" s="4"/>
    </row>
    <row r="41" spans="1:10">
      <c r="A41" s="45" t="s">
        <v>65</v>
      </c>
      <c r="B41" s="21" t="s">
        <v>66</v>
      </c>
      <c r="C41" s="22">
        <v>748</v>
      </c>
      <c r="D41" s="22">
        <v>250</v>
      </c>
      <c r="E41" s="87">
        <f t="shared" si="6"/>
        <v>1.992</v>
      </c>
      <c r="F41" s="73">
        <v>9245</v>
      </c>
      <c r="G41" s="73">
        <v>4816</v>
      </c>
      <c r="H41" s="91">
        <f t="shared" si="8"/>
        <v>0.9196428571428571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492537</v>
      </c>
      <c r="D42" s="60">
        <f>SUM(D20:D41)</f>
        <v>461721</v>
      </c>
      <c r="E42" s="88">
        <f t="shared" ref="E42" si="9">(C42-D42)/D42</f>
        <v>6.6741603695738339E-2</v>
      </c>
      <c r="F42" s="74">
        <f>SUM(F20:F41)</f>
        <v>24099455</v>
      </c>
      <c r="G42" s="74">
        <f>SUM(G20:G41)</f>
        <v>19376756</v>
      </c>
      <c r="H42" s="88">
        <f t="shared" ref="H42" si="10">(F42-G42)/G42</f>
        <v>0.24373011664078342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67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75" priority="7" operator="greaterThanOrEqual">
      <formula>0</formula>
    </cfRule>
    <cfRule type="cellIs" dxfId="74" priority="8" operator="lessThan">
      <formula>0</formula>
    </cfRule>
  </conditionalFormatting>
  <conditionalFormatting sqref="E13">
    <cfRule type="cellIs" dxfId="73" priority="5" operator="greaterThanOrEqual">
      <formula>0</formula>
    </cfRule>
    <cfRule type="cellIs" dxfId="72" priority="6" operator="lessThan">
      <formula>0</formula>
    </cfRule>
  </conditionalFormatting>
  <conditionalFormatting sqref="E20:E41">
    <cfRule type="cellIs" dxfId="71" priority="11" operator="greaterThanOrEqual">
      <formula>0</formula>
    </cfRule>
    <cfRule type="cellIs" dxfId="70" priority="12" operator="lessThan">
      <formula>0</formula>
    </cfRule>
  </conditionalFormatting>
  <conditionalFormatting sqref="H5:H10">
    <cfRule type="cellIs" dxfId="69" priority="9" operator="greaterThanOrEqual">
      <formula>0</formula>
    </cfRule>
    <cfRule type="cellIs" dxfId="68" priority="10" operator="lessThan">
      <formula>0</formula>
    </cfRule>
  </conditionalFormatting>
  <conditionalFormatting sqref="H13">
    <cfRule type="cellIs" dxfId="67" priority="13" operator="greaterThanOrEqual">
      <formula>0</formula>
    </cfRule>
    <cfRule type="cellIs" dxfId="66" priority="14" operator="lessThan">
      <formula>0</formula>
    </cfRule>
  </conditionalFormatting>
  <conditionalFormatting sqref="K5:K10">
    <cfRule type="cellIs" dxfId="65" priority="3" operator="greaterThanOrEqual">
      <formula>0</formula>
    </cfRule>
    <cfRule type="cellIs" dxfId="64" priority="4" operator="lessThan">
      <formula>0</formula>
    </cfRule>
  </conditionalFormatting>
  <conditionalFormatting sqref="K13">
    <cfRule type="cellIs" dxfId="63" priority="1" operator="greaterThanOrEqual">
      <formula>0</formula>
    </cfRule>
    <cfRule type="cellIs" dxfId="62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03FE-DEDE-4CF5-956B-50EE66D6D456}">
  <sheetPr>
    <tabColor rgb="FF7030A0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1" t="s">
        <v>112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107</v>
      </c>
      <c r="D3" s="7" t="s">
        <v>108</v>
      </c>
      <c r="E3" s="9" t="s">
        <v>78</v>
      </c>
      <c r="F3" s="71" t="s">
        <v>109</v>
      </c>
      <c r="G3" s="71" t="s">
        <v>110</v>
      </c>
      <c r="H3" s="9" t="s">
        <v>78</v>
      </c>
      <c r="I3" s="55" t="s">
        <v>83</v>
      </c>
      <c r="J3" s="55" t="s">
        <v>84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7044</v>
      </c>
      <c r="D5" s="22">
        <v>9818</v>
      </c>
      <c r="E5" s="87">
        <f>IF(D5,(C5-D5)/D5,0)</f>
        <v>-0.28254226930128334</v>
      </c>
      <c r="F5" s="73">
        <v>385378</v>
      </c>
      <c r="G5" s="73">
        <v>692712</v>
      </c>
      <c r="H5" s="87">
        <f t="shared" ref="H5:H11" si="0">(F5-G5)/G5</f>
        <v>-0.44366778690133851</v>
      </c>
      <c r="I5" s="24">
        <f t="shared" ref="I5:J11" si="1">F5/C5</f>
        <v>54.710107893242473</v>
      </c>
      <c r="J5" s="24">
        <f t="shared" si="1"/>
        <v>70.555306579751473</v>
      </c>
      <c r="K5" s="87">
        <f t="shared" ref="K5:K11" si="2">(I5-J5)/J5</f>
        <v>-0.22457841166912856</v>
      </c>
    </row>
    <row r="6" spans="1:11" ht="16.5">
      <c r="A6" s="25" t="s">
        <v>9</v>
      </c>
      <c r="B6" s="26" t="s">
        <v>10</v>
      </c>
      <c r="C6" s="22">
        <v>3292</v>
      </c>
      <c r="D6" s="22">
        <v>3721</v>
      </c>
      <c r="E6" s="87">
        <f t="shared" ref="E6:E11" si="3">IF(D6,(C6-D6)/D6,0)</f>
        <v>-0.1152915882827197</v>
      </c>
      <c r="F6" s="73">
        <v>294841</v>
      </c>
      <c r="G6" s="73">
        <v>352625</v>
      </c>
      <c r="H6" s="87">
        <f t="shared" si="0"/>
        <v>-0.16386813186813187</v>
      </c>
      <c r="I6" s="24">
        <f t="shared" si="1"/>
        <v>89.56287970838396</v>
      </c>
      <c r="J6" s="24">
        <f t="shared" si="1"/>
        <v>94.766191883902181</v>
      </c>
      <c r="K6" s="87">
        <f t="shared" si="2"/>
        <v>-5.4906840425674015E-2</v>
      </c>
    </row>
    <row r="7" spans="1:11" ht="16.5">
      <c r="A7" s="20" t="s">
        <v>11</v>
      </c>
      <c r="B7" s="27" t="s">
        <v>12</v>
      </c>
      <c r="C7" s="22">
        <v>5941</v>
      </c>
      <c r="D7" s="22">
        <v>7923</v>
      </c>
      <c r="E7" s="87">
        <f t="shared" si="3"/>
        <v>-0.25015776852202448</v>
      </c>
      <c r="F7" s="73">
        <v>333145</v>
      </c>
      <c r="G7" s="73">
        <v>508734</v>
      </c>
      <c r="H7" s="87">
        <f t="shared" si="0"/>
        <v>-0.34514893834498972</v>
      </c>
      <c r="I7" s="24">
        <f t="shared" si="1"/>
        <v>56.075576502272348</v>
      </c>
      <c r="J7" s="24">
        <f t="shared" si="1"/>
        <v>64.209769026883762</v>
      </c>
      <c r="K7" s="87">
        <f t="shared" si="2"/>
        <v>-0.12668154157673014</v>
      </c>
    </row>
    <row r="8" spans="1:11" ht="16.5">
      <c r="A8" s="20" t="s">
        <v>13</v>
      </c>
      <c r="B8" s="27" t="s">
        <v>14</v>
      </c>
      <c r="C8" s="22">
        <v>6346</v>
      </c>
      <c r="D8" s="22">
        <v>9684</v>
      </c>
      <c r="E8" s="87">
        <f t="shared" si="3"/>
        <v>-0.34469227591904172</v>
      </c>
      <c r="F8" s="73">
        <v>750846</v>
      </c>
      <c r="G8" s="73">
        <v>1013409</v>
      </c>
      <c r="H8" s="87">
        <f t="shared" si="0"/>
        <v>-0.2590888772450215</v>
      </c>
      <c r="I8" s="24">
        <f t="shared" si="1"/>
        <v>118.31799558777182</v>
      </c>
      <c r="J8" s="24">
        <f t="shared" si="1"/>
        <v>104.64776951672863</v>
      </c>
      <c r="K8" s="87">
        <f t="shared" si="2"/>
        <v>0.13063084033394437</v>
      </c>
    </row>
    <row r="9" spans="1:11" ht="16.5">
      <c r="A9" s="20" t="s">
        <v>15</v>
      </c>
      <c r="B9" s="27" t="s">
        <v>16</v>
      </c>
      <c r="C9" s="22">
        <v>2468</v>
      </c>
      <c r="D9" s="22">
        <v>4753</v>
      </c>
      <c r="E9" s="87">
        <f t="shared" si="3"/>
        <v>-0.48074900063118031</v>
      </c>
      <c r="F9" s="73">
        <v>305927</v>
      </c>
      <c r="G9" s="73">
        <v>707082</v>
      </c>
      <c r="H9" s="87">
        <f t="shared" si="0"/>
        <v>-0.56733872450437151</v>
      </c>
      <c r="I9" s="24">
        <f t="shared" si="1"/>
        <v>123.95745542949757</v>
      </c>
      <c r="J9" s="24">
        <f t="shared" si="1"/>
        <v>148.76541131916684</v>
      </c>
      <c r="K9" s="87">
        <f t="shared" si="2"/>
        <v>-0.1667588969081352</v>
      </c>
    </row>
    <row r="10" spans="1:11" ht="16.5">
      <c r="A10" s="20" t="s">
        <v>17</v>
      </c>
      <c r="B10" s="27" t="s">
        <v>18</v>
      </c>
      <c r="C10" s="22">
        <v>5141</v>
      </c>
      <c r="D10" s="22">
        <v>4397</v>
      </c>
      <c r="E10" s="87">
        <f t="shared" si="3"/>
        <v>0.16920627700705027</v>
      </c>
      <c r="F10" s="73">
        <v>2287508</v>
      </c>
      <c r="G10" s="73">
        <v>1161467</v>
      </c>
      <c r="H10" s="87">
        <f t="shared" si="0"/>
        <v>0.969498918178476</v>
      </c>
      <c r="I10" s="24">
        <f t="shared" si="1"/>
        <v>444.95390001945145</v>
      </c>
      <c r="J10" s="24">
        <f t="shared" si="1"/>
        <v>264.14987491471459</v>
      </c>
      <c r="K10" s="87">
        <f t="shared" si="2"/>
        <v>0.68447514943216459</v>
      </c>
    </row>
    <row r="11" spans="1:11" ht="20.25" thickBot="1">
      <c r="A11" s="47" t="s">
        <v>19</v>
      </c>
      <c r="B11" s="67" t="s">
        <v>20</v>
      </c>
      <c r="C11" s="60">
        <f>SUM(C5:C10)</f>
        <v>30232</v>
      </c>
      <c r="D11" s="60">
        <f>SUM(D5:D10)</f>
        <v>40296</v>
      </c>
      <c r="E11" s="88">
        <f t="shared" si="3"/>
        <v>-0.24975183641056184</v>
      </c>
      <c r="F11" s="74">
        <f>SUM(F5:F10)</f>
        <v>4357645</v>
      </c>
      <c r="G11" s="74">
        <f>SUM(G5:G10)</f>
        <v>4436029</v>
      </c>
      <c r="H11" s="88">
        <f t="shared" si="0"/>
        <v>-1.7669857433303526E-2</v>
      </c>
      <c r="I11" s="69">
        <f t="shared" si="1"/>
        <v>144.14014951045249</v>
      </c>
      <c r="J11" s="69">
        <f t="shared" si="1"/>
        <v>110.0860879491761</v>
      </c>
      <c r="K11" s="88">
        <f t="shared" si="2"/>
        <v>0.30934028264314617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260</v>
      </c>
      <c r="D13" s="22">
        <v>567</v>
      </c>
      <c r="E13" s="89">
        <f>(C13-D13)/D13</f>
        <v>-0.5414462081128748</v>
      </c>
      <c r="F13" s="73">
        <v>18441</v>
      </c>
      <c r="G13" s="73">
        <v>33804</v>
      </c>
      <c r="H13" s="89">
        <f>(F13-G13)/G13</f>
        <v>-0.45447284345047922</v>
      </c>
      <c r="I13" s="24">
        <f>F13/C13</f>
        <v>70.926923076923075</v>
      </c>
      <c r="J13" s="24">
        <f>G13/D13</f>
        <v>59.61904761904762</v>
      </c>
      <c r="K13" s="89">
        <f>(I13-J13)/J13</f>
        <v>0.18966883755222408</v>
      </c>
    </row>
    <row r="14" spans="1:11" ht="20.25" thickBot="1">
      <c r="A14" s="47" t="s">
        <v>23</v>
      </c>
      <c r="B14" s="70" t="s">
        <v>75</v>
      </c>
      <c r="C14" s="60">
        <f>C11+C13</f>
        <v>30492</v>
      </c>
      <c r="D14" s="60">
        <f>D11+D13</f>
        <v>40863</v>
      </c>
      <c r="E14" s="88">
        <f>(C14-D14)/D14</f>
        <v>-0.25379928052272227</v>
      </c>
      <c r="F14" s="74">
        <f>F11+F13</f>
        <v>4376086</v>
      </c>
      <c r="G14" s="74">
        <f>G11+G13</f>
        <v>4469833</v>
      </c>
      <c r="H14" s="94">
        <f>(F14-G14)/G14</f>
        <v>-2.0973266786477259E-2</v>
      </c>
      <c r="I14" s="69">
        <f>F14/C14</f>
        <v>143.51587301587301</v>
      </c>
      <c r="J14" s="69">
        <f>G14/D14</f>
        <v>109.38582580818834</v>
      </c>
      <c r="K14" s="88">
        <f>(I14-J14)/J14</f>
        <v>0.31201526299698862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17.25" customHeight="1">
      <c r="A16" s="100" t="s">
        <v>113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107</v>
      </c>
      <c r="D18" s="7" t="s">
        <v>108</v>
      </c>
      <c r="E18" s="9" t="s">
        <v>78</v>
      </c>
      <c r="F18" s="71" t="s">
        <v>109</v>
      </c>
      <c r="G18" s="71" t="s">
        <v>110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6419</v>
      </c>
      <c r="D20" s="22">
        <v>5826</v>
      </c>
      <c r="E20" s="91">
        <f>(C20-D20)/D20</f>
        <v>0.10178510127016821</v>
      </c>
      <c r="F20" s="73">
        <v>276507</v>
      </c>
      <c r="G20" s="73">
        <v>334093</v>
      </c>
      <c r="H20" s="91">
        <f t="shared" ref="H20:H24" si="4">IF(G20,(F20-G20)/G20,0)</f>
        <v>-0.17236517975533758</v>
      </c>
      <c r="I20" s="4"/>
      <c r="J20" s="4"/>
    </row>
    <row r="21" spans="1:10">
      <c r="A21" s="45" t="s">
        <v>29</v>
      </c>
      <c r="B21" s="21" t="s">
        <v>30</v>
      </c>
      <c r="C21" s="4">
        <v>2896</v>
      </c>
      <c r="D21" s="22">
        <v>3047</v>
      </c>
      <c r="E21" s="91">
        <f t="shared" ref="E21:E41" si="5">IF(D21,(C21-D21)/D21,0)</f>
        <v>-4.9556941253692158E-2</v>
      </c>
      <c r="F21" s="73">
        <v>223745</v>
      </c>
      <c r="G21" s="73">
        <v>185384</v>
      </c>
      <c r="H21" s="91">
        <f t="shared" si="4"/>
        <v>0.20692724291200967</v>
      </c>
      <c r="I21" s="4"/>
      <c r="J21" s="4"/>
    </row>
    <row r="22" spans="1:10">
      <c r="A22" s="45" t="s">
        <v>31</v>
      </c>
      <c r="B22" s="21" t="s">
        <v>32</v>
      </c>
      <c r="C22" s="22">
        <v>496198</v>
      </c>
      <c r="D22" s="22">
        <v>590178</v>
      </c>
      <c r="E22" s="91">
        <f t="shared" si="5"/>
        <v>-0.15924009366665651</v>
      </c>
      <c r="F22" s="73">
        <v>28251238</v>
      </c>
      <c r="G22" s="73">
        <v>38105445</v>
      </c>
      <c r="H22" s="91">
        <f>IF(G22,(F22-G22)/G22,0)</f>
        <v>-0.25860364575193912</v>
      </c>
      <c r="I22" s="4"/>
      <c r="J22" s="4"/>
    </row>
    <row r="23" spans="1:10">
      <c r="A23" s="45" t="s">
        <v>33</v>
      </c>
      <c r="B23" s="21" t="s">
        <v>34</v>
      </c>
      <c r="C23" s="22">
        <v>81271</v>
      </c>
      <c r="D23" s="22">
        <v>97681</v>
      </c>
      <c r="E23" s="91">
        <f t="shared" si="5"/>
        <v>-0.16799582313858374</v>
      </c>
      <c r="F23" s="73">
        <v>8241437</v>
      </c>
      <c r="G23" s="73">
        <v>8750671</v>
      </c>
      <c r="H23" s="91">
        <f t="shared" si="4"/>
        <v>-5.8193708802444975E-2</v>
      </c>
      <c r="I23" s="4"/>
      <c r="J23" s="4"/>
    </row>
    <row r="24" spans="1:10">
      <c r="A24" s="45" t="s">
        <v>35</v>
      </c>
      <c r="B24" s="21" t="s">
        <v>36</v>
      </c>
      <c r="C24" s="22">
        <v>8519</v>
      </c>
      <c r="D24" s="22">
        <v>5058</v>
      </c>
      <c r="E24" s="91">
        <f t="shared" si="5"/>
        <v>0.68426255436931593</v>
      </c>
      <c r="F24" s="73">
        <v>769682</v>
      </c>
      <c r="G24" s="73">
        <v>374078</v>
      </c>
      <c r="H24" s="92">
        <f t="shared" si="4"/>
        <v>1.0575441485465598</v>
      </c>
      <c r="I24" s="4"/>
      <c r="J24" s="4"/>
    </row>
    <row r="25" spans="1:10">
      <c r="A25" s="45" t="s">
        <v>37</v>
      </c>
      <c r="B25" s="21" t="s">
        <v>38</v>
      </c>
      <c r="C25" s="22">
        <v>4439</v>
      </c>
      <c r="D25" s="22">
        <v>20306</v>
      </c>
      <c r="E25" s="87">
        <f t="shared" si="5"/>
        <v>-0.78139466167635185</v>
      </c>
      <c r="F25" s="73">
        <v>445558</v>
      </c>
      <c r="G25" s="73">
        <v>263603</v>
      </c>
      <c r="H25" s="91">
        <f>IF(G25,(F25-G25)/G25,0)</f>
        <v>0.69026149171291673</v>
      </c>
      <c r="I25" s="4"/>
      <c r="J25" s="4"/>
    </row>
    <row r="26" spans="1:10">
      <c r="A26" s="45" t="s">
        <v>39</v>
      </c>
      <c r="B26" s="21" t="s">
        <v>40</v>
      </c>
      <c r="C26" s="22">
        <v>57291</v>
      </c>
      <c r="D26" s="22">
        <v>93076</v>
      </c>
      <c r="E26" s="87">
        <f t="shared" si="5"/>
        <v>-0.38447075508186856</v>
      </c>
      <c r="F26" s="73">
        <v>1834091</v>
      </c>
      <c r="G26" s="73">
        <v>3210010</v>
      </c>
      <c r="H26" s="91">
        <f t="shared" ref="H26:H41" si="6">IF(G26,(F26-G26)/G26,0)</f>
        <v>-0.42863386718421437</v>
      </c>
      <c r="I26" s="4"/>
      <c r="J26" s="4"/>
    </row>
    <row r="27" spans="1:10">
      <c r="A27" s="45">
        <v>87149320103</v>
      </c>
      <c r="B27" s="21" t="s">
        <v>89</v>
      </c>
      <c r="C27" s="22">
        <v>124</v>
      </c>
      <c r="D27" s="22">
        <v>814</v>
      </c>
      <c r="E27" s="87">
        <f>IF(D27,(C27-D27)/D27,0)</f>
        <v>-0.84766584766584763</v>
      </c>
      <c r="F27" s="73">
        <v>3329</v>
      </c>
      <c r="G27" s="73">
        <v>14380</v>
      </c>
      <c r="H27" s="91">
        <f t="shared" si="6"/>
        <v>-0.7684979137691238</v>
      </c>
      <c r="I27" s="4"/>
      <c r="J27" s="4"/>
    </row>
    <row r="28" spans="1:10">
      <c r="A28" s="45" t="s">
        <v>41</v>
      </c>
      <c r="B28" s="21" t="s">
        <v>42</v>
      </c>
      <c r="C28" s="22">
        <v>1371</v>
      </c>
      <c r="D28" s="22">
        <v>4127</v>
      </c>
      <c r="E28" s="87">
        <f t="shared" si="5"/>
        <v>-0.66779743154834015</v>
      </c>
      <c r="F28" s="73">
        <v>19808</v>
      </c>
      <c r="G28" s="73">
        <v>52735</v>
      </c>
      <c r="H28" s="91">
        <f t="shared" si="6"/>
        <v>-0.62438608135014695</v>
      </c>
      <c r="I28" s="4"/>
      <c r="J28" s="4"/>
    </row>
    <row r="29" spans="1:10">
      <c r="A29" s="45" t="s">
        <v>43</v>
      </c>
      <c r="B29" s="21" t="s">
        <v>44</v>
      </c>
      <c r="C29" s="22">
        <v>127588</v>
      </c>
      <c r="D29" s="22">
        <v>95662</v>
      </c>
      <c r="E29" s="87">
        <f t="shared" si="5"/>
        <v>0.33373753423511948</v>
      </c>
      <c r="F29" s="73">
        <v>1738471</v>
      </c>
      <c r="G29" s="73">
        <v>1499274</v>
      </c>
      <c r="H29" s="91">
        <f t="shared" si="6"/>
        <v>0.15954188493897714</v>
      </c>
      <c r="I29" s="4"/>
      <c r="J29" s="4"/>
    </row>
    <row r="30" spans="1:10">
      <c r="A30" s="45" t="s">
        <v>45</v>
      </c>
      <c r="B30" s="21" t="s">
        <v>46</v>
      </c>
      <c r="C30" s="22">
        <v>84148</v>
      </c>
      <c r="D30" s="22">
        <v>75756</v>
      </c>
      <c r="E30" s="87">
        <f t="shared" si="5"/>
        <v>0.11077670415544644</v>
      </c>
      <c r="F30" s="73">
        <v>838425</v>
      </c>
      <c r="G30" s="73">
        <v>741149</v>
      </c>
      <c r="H30" s="91">
        <f t="shared" si="6"/>
        <v>0.13125026141841925</v>
      </c>
      <c r="I30" s="4"/>
      <c r="J30" s="4"/>
    </row>
    <row r="31" spans="1:10">
      <c r="A31" s="45" t="s">
        <v>47</v>
      </c>
      <c r="B31" s="21" t="s">
        <v>48</v>
      </c>
      <c r="C31" s="22">
        <v>13649</v>
      </c>
      <c r="D31" s="22">
        <v>34609</v>
      </c>
      <c r="E31" s="87">
        <f t="shared" si="5"/>
        <v>-0.60562281487474356</v>
      </c>
      <c r="F31" s="73">
        <v>257642</v>
      </c>
      <c r="G31" s="73">
        <v>199327</v>
      </c>
      <c r="H31" s="91">
        <f t="shared" si="6"/>
        <v>0.2925594625916208</v>
      </c>
      <c r="I31" s="4"/>
      <c r="J31" s="4"/>
    </row>
    <row r="32" spans="1:10">
      <c r="A32" s="45" t="s">
        <v>49</v>
      </c>
      <c r="B32" s="21" t="s">
        <v>50</v>
      </c>
      <c r="C32" s="22">
        <v>125501</v>
      </c>
      <c r="D32" s="22">
        <v>112063</v>
      </c>
      <c r="E32" s="87">
        <f t="shared" si="5"/>
        <v>0.11991469084354336</v>
      </c>
      <c r="F32" s="73">
        <v>1422332</v>
      </c>
      <c r="G32" s="73">
        <v>798321</v>
      </c>
      <c r="H32" s="91">
        <f t="shared" si="6"/>
        <v>0.78165424685057761</v>
      </c>
      <c r="I32" s="4"/>
      <c r="J32" s="4"/>
    </row>
    <row r="33" spans="1:10">
      <c r="A33" s="45" t="s">
        <v>51</v>
      </c>
      <c r="B33" s="21" t="s">
        <v>52</v>
      </c>
      <c r="C33" s="22">
        <v>83289</v>
      </c>
      <c r="D33" s="22">
        <v>56532</v>
      </c>
      <c r="E33" s="87">
        <f t="shared" si="5"/>
        <v>0.47330715347060071</v>
      </c>
      <c r="F33" s="73">
        <v>335933</v>
      </c>
      <c r="G33" s="73">
        <v>214832</v>
      </c>
      <c r="H33" s="92">
        <f t="shared" si="6"/>
        <v>0.56370093840768598</v>
      </c>
      <c r="I33" s="4"/>
      <c r="J33" s="4"/>
    </row>
    <row r="34" spans="1:10">
      <c r="A34" s="45" t="s">
        <v>53</v>
      </c>
      <c r="B34" s="21" t="s">
        <v>54</v>
      </c>
      <c r="C34" s="22">
        <v>10876</v>
      </c>
      <c r="D34" s="22">
        <v>16491</v>
      </c>
      <c r="E34" s="87">
        <f t="shared" si="5"/>
        <v>-0.34048875144017948</v>
      </c>
      <c r="F34" s="73">
        <v>163104</v>
      </c>
      <c r="G34" s="73">
        <v>380897</v>
      </c>
      <c r="H34" s="91">
        <f t="shared" si="6"/>
        <v>-0.57178974893475143</v>
      </c>
      <c r="I34" s="4"/>
      <c r="J34" s="4"/>
    </row>
    <row r="35" spans="1:10">
      <c r="A35" s="45">
        <v>87149320906</v>
      </c>
      <c r="B35" s="21" t="s">
        <v>88</v>
      </c>
      <c r="C35" s="22">
        <v>24697</v>
      </c>
      <c r="D35" s="22">
        <v>11357</v>
      </c>
      <c r="E35" s="87">
        <f t="shared" si="5"/>
        <v>1.1746059698864137</v>
      </c>
      <c r="F35" s="73">
        <v>313047</v>
      </c>
      <c r="G35" s="73">
        <v>91137</v>
      </c>
      <c r="H35" s="91">
        <f t="shared" si="6"/>
        <v>2.434905691431581</v>
      </c>
      <c r="I35" s="4"/>
      <c r="J35" s="4"/>
    </row>
    <row r="36" spans="1:10">
      <c r="A36" s="45" t="s">
        <v>55</v>
      </c>
      <c r="B36" s="21" t="s">
        <v>56</v>
      </c>
      <c r="C36" s="22">
        <v>2694</v>
      </c>
      <c r="D36" s="22">
        <v>2926</v>
      </c>
      <c r="E36" s="87">
        <f t="shared" si="5"/>
        <v>-7.9289131920710867E-2</v>
      </c>
      <c r="F36" s="73">
        <v>36992</v>
      </c>
      <c r="G36" s="73">
        <v>7304</v>
      </c>
      <c r="H36" s="92">
        <f t="shared" si="6"/>
        <v>4.0646221248630887</v>
      </c>
      <c r="I36" s="4"/>
      <c r="J36" s="4"/>
    </row>
    <row r="37" spans="1:10">
      <c r="A37" s="45" t="s">
        <v>57</v>
      </c>
      <c r="B37" s="21" t="s">
        <v>58</v>
      </c>
      <c r="C37" s="22">
        <v>21341</v>
      </c>
      <c r="D37" s="22">
        <v>23624</v>
      </c>
      <c r="E37" s="87">
        <f t="shared" si="5"/>
        <v>-9.66390111750762E-2</v>
      </c>
      <c r="F37" s="73">
        <v>570302</v>
      </c>
      <c r="G37" s="73">
        <v>556451</v>
      </c>
      <c r="H37" s="91">
        <f t="shared" si="6"/>
        <v>2.4891679590835492E-2</v>
      </c>
      <c r="I37" s="4"/>
      <c r="J37" s="4"/>
    </row>
    <row r="38" spans="1:10">
      <c r="A38" s="45" t="s">
        <v>59</v>
      </c>
      <c r="B38" s="21" t="s">
        <v>60</v>
      </c>
      <c r="C38" s="22">
        <v>44129</v>
      </c>
      <c r="D38" s="22">
        <v>37993</v>
      </c>
      <c r="E38" s="87">
        <f t="shared" si="5"/>
        <v>0.1615034348432606</v>
      </c>
      <c r="F38" s="73">
        <v>1529234</v>
      </c>
      <c r="G38" s="73">
        <v>1910132</v>
      </c>
      <c r="H38" s="91">
        <f t="shared" si="6"/>
        <v>-0.1994092554860083</v>
      </c>
      <c r="I38" s="4"/>
      <c r="J38" s="4"/>
    </row>
    <row r="39" spans="1:10">
      <c r="A39" s="45" t="s">
        <v>61</v>
      </c>
      <c r="B39" s="21" t="s">
        <v>62</v>
      </c>
      <c r="C39" s="22">
        <v>41017</v>
      </c>
      <c r="D39" s="22">
        <v>50905</v>
      </c>
      <c r="E39" s="87">
        <f t="shared" si="5"/>
        <v>-0.19424418033591986</v>
      </c>
      <c r="F39" s="73">
        <v>1990009</v>
      </c>
      <c r="G39" s="73">
        <v>2444658</v>
      </c>
      <c r="H39" s="91">
        <f t="shared" si="6"/>
        <v>-0.18597652514175808</v>
      </c>
      <c r="I39" s="4"/>
      <c r="J39" s="4"/>
    </row>
    <row r="40" spans="1:10">
      <c r="A40" s="45" t="s">
        <v>63</v>
      </c>
      <c r="B40" s="21" t="s">
        <v>64</v>
      </c>
      <c r="C40" s="22">
        <v>111732</v>
      </c>
      <c r="D40" s="22">
        <v>118947</v>
      </c>
      <c r="E40" s="87">
        <f t="shared" si="5"/>
        <v>-6.0657267522510022E-2</v>
      </c>
      <c r="F40" s="73">
        <v>493731</v>
      </c>
      <c r="G40" s="73">
        <v>590861</v>
      </c>
      <c r="H40" s="91">
        <f t="shared" si="6"/>
        <v>-0.16438722474490616</v>
      </c>
      <c r="I40" s="4"/>
      <c r="J40" s="4"/>
    </row>
    <row r="41" spans="1:10">
      <c r="A41" s="45" t="s">
        <v>65</v>
      </c>
      <c r="B41" s="21" t="s">
        <v>66</v>
      </c>
      <c r="C41" s="22">
        <v>22208</v>
      </c>
      <c r="D41" s="22">
        <v>41248</v>
      </c>
      <c r="E41" s="87">
        <f t="shared" si="5"/>
        <v>-0.46159813809154382</v>
      </c>
      <c r="F41" s="73">
        <v>122160</v>
      </c>
      <c r="G41" s="73">
        <v>193480</v>
      </c>
      <c r="H41" s="91">
        <f t="shared" si="6"/>
        <v>-0.36861691130866242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1371397</v>
      </c>
      <c r="D42" s="60">
        <f>SUM(D20:D41)</f>
        <v>1498226</v>
      </c>
      <c r="E42" s="88">
        <f t="shared" ref="E42" si="7">(C42-D42)/D42</f>
        <v>-8.4652782690995881E-2</v>
      </c>
      <c r="F42" s="74">
        <f>SUM(F20:F41)</f>
        <v>49876777</v>
      </c>
      <c r="G42" s="74">
        <f>SUM(G20:G41)</f>
        <v>60918222</v>
      </c>
      <c r="H42" s="88">
        <f t="shared" ref="H42" si="8">(F42-G42)/G42</f>
        <v>-0.18125028337169788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67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61" priority="7" operator="greaterThanOrEqual">
      <formula>0</formula>
    </cfRule>
    <cfRule type="cellIs" dxfId="60" priority="8" operator="lessThan">
      <formula>0</formula>
    </cfRule>
  </conditionalFormatting>
  <conditionalFormatting sqref="E13">
    <cfRule type="cellIs" dxfId="59" priority="11" operator="greaterThanOrEqual">
      <formula>0</formula>
    </cfRule>
    <cfRule type="cellIs" dxfId="58" priority="12" operator="lessThan">
      <formula>0</formula>
    </cfRule>
  </conditionalFormatting>
  <conditionalFormatting sqref="E25:E41">
    <cfRule type="cellIs" dxfId="57" priority="9" operator="greaterThanOrEqual">
      <formula>0</formula>
    </cfRule>
    <cfRule type="cellIs" dxfId="56" priority="10" operator="lessThan">
      <formula>0</formula>
    </cfRule>
  </conditionalFormatting>
  <conditionalFormatting sqref="H5:H10">
    <cfRule type="cellIs" dxfId="55" priority="3" operator="greaterThanOrEqual">
      <formula>0</formula>
    </cfRule>
    <cfRule type="cellIs" dxfId="54" priority="4" operator="lessThan">
      <formula>0</formula>
    </cfRule>
  </conditionalFormatting>
  <conditionalFormatting sqref="H13">
    <cfRule type="cellIs" dxfId="53" priority="1" operator="greaterThanOrEqual">
      <formula>0</formula>
    </cfRule>
    <cfRule type="cellIs" dxfId="52" priority="2" operator="lessThan">
      <formula>0</formula>
    </cfRule>
  </conditionalFormatting>
  <conditionalFormatting sqref="H24">
    <cfRule type="cellIs" dxfId="51" priority="23" operator="greaterThanOrEqual">
      <formula>0</formula>
    </cfRule>
    <cfRule type="cellIs" dxfId="50" priority="24" operator="lessThan">
      <formula>0</formula>
    </cfRule>
  </conditionalFormatting>
  <conditionalFormatting sqref="H33">
    <cfRule type="cellIs" dxfId="49" priority="18" operator="greaterThanOrEqual">
      <formula>0</formula>
    </cfRule>
    <cfRule type="cellIs" dxfId="48" priority="19" operator="lessThan">
      <formula>0</formula>
    </cfRule>
    <cfRule type="cellIs" dxfId="47" priority="20" operator="lessThanOrEqual">
      <formula>0</formula>
    </cfRule>
    <cfRule type="cellIs" priority="21" operator="greaterThanOrEqual">
      <formula>0</formula>
    </cfRule>
    <cfRule type="cellIs" dxfId="46" priority="22" operator="lessThan">
      <formula>0</formula>
    </cfRule>
  </conditionalFormatting>
  <conditionalFormatting sqref="H36">
    <cfRule type="cellIs" dxfId="45" priority="13" operator="greaterThanOrEqual">
      <formula>0</formula>
    </cfRule>
    <cfRule type="cellIs" dxfId="44" priority="14" operator="lessThan">
      <formula>0</formula>
    </cfRule>
    <cfRule type="cellIs" dxfId="43" priority="15" operator="lessThanOrEqual">
      <formula>0</formula>
    </cfRule>
    <cfRule type="cellIs" priority="16" operator="greaterThanOrEqual">
      <formula>0</formula>
    </cfRule>
    <cfRule type="cellIs" dxfId="42" priority="17" operator="lessThan">
      <formula>0</formula>
    </cfRule>
  </conditionalFormatting>
  <conditionalFormatting sqref="K5:K10">
    <cfRule type="cellIs" dxfId="41" priority="25" operator="greaterThanOrEqual">
      <formula>0</formula>
    </cfRule>
    <cfRule type="cellIs" dxfId="40" priority="26" operator="lessThan">
      <formula>0</formula>
    </cfRule>
  </conditionalFormatting>
  <conditionalFormatting sqref="K13">
    <cfRule type="cellIs" dxfId="39" priority="5" operator="greaterThanOrEqual">
      <formula>0</formula>
    </cfRule>
    <cfRule type="cellIs" dxfId="38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C000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92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7" t="s">
        <v>79</v>
      </c>
      <c r="D3" s="8" t="s">
        <v>80</v>
      </c>
      <c r="E3" s="9" t="s">
        <v>2</v>
      </c>
      <c r="F3" s="10" t="s">
        <v>81</v>
      </c>
      <c r="G3" s="11" t="s">
        <v>82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18</v>
      </c>
      <c r="D5" s="22">
        <v>4952</v>
      </c>
      <c r="E5" s="81">
        <f t="shared" ref="E5:E11" si="0">C5-D5</f>
        <v>-4934</v>
      </c>
      <c r="F5" s="22">
        <v>47339</v>
      </c>
      <c r="G5" s="22">
        <v>259836</v>
      </c>
      <c r="H5" s="81">
        <f t="shared" ref="H5:H11" si="1">F5-G5</f>
        <v>-212497</v>
      </c>
      <c r="I5" s="24">
        <f t="shared" ref="I5" si="2">F5/C5</f>
        <v>2629.9444444444443</v>
      </c>
      <c r="J5" s="24">
        <f>G5/D5</f>
        <v>52.470920840064622</v>
      </c>
    </row>
    <row r="6" spans="1:10" ht="16.5">
      <c r="A6" s="25" t="s">
        <v>9</v>
      </c>
      <c r="B6" s="26" t="s">
        <v>10</v>
      </c>
      <c r="C6" s="22">
        <v>0</v>
      </c>
      <c r="D6" s="22">
        <v>2105</v>
      </c>
      <c r="E6" s="81">
        <f t="shared" si="0"/>
        <v>-2105</v>
      </c>
      <c r="F6" s="22">
        <v>0</v>
      </c>
      <c r="G6" s="22">
        <v>167436</v>
      </c>
      <c r="H6" s="81">
        <f>F6-G7</f>
        <v>-248433</v>
      </c>
      <c r="I6" s="24">
        <f>IF(C6,F6/C6,0)</f>
        <v>0</v>
      </c>
      <c r="J6" s="24">
        <f t="shared" ref="J6:J10" si="3">G6/D6</f>
        <v>79.542042755344411</v>
      </c>
    </row>
    <row r="7" spans="1:10" ht="16.5">
      <c r="A7" s="20" t="s">
        <v>11</v>
      </c>
      <c r="B7" s="27" t="s">
        <v>12</v>
      </c>
      <c r="C7" s="28">
        <v>0</v>
      </c>
      <c r="D7" s="22">
        <v>4117</v>
      </c>
      <c r="E7" s="81">
        <f t="shared" si="0"/>
        <v>-4117</v>
      </c>
      <c r="F7" s="22">
        <v>0</v>
      </c>
      <c r="G7" s="22">
        <v>248433</v>
      </c>
      <c r="H7" s="81">
        <f>F7-G8</f>
        <v>-415263</v>
      </c>
      <c r="I7" s="24">
        <f>IF(C7,F7/C7,0)</f>
        <v>0</v>
      </c>
      <c r="J7" s="24">
        <f t="shared" si="3"/>
        <v>60.343211076026236</v>
      </c>
    </row>
    <row r="8" spans="1:10" ht="16.5">
      <c r="A8" s="20" t="s">
        <v>13</v>
      </c>
      <c r="B8" s="27" t="s">
        <v>14</v>
      </c>
      <c r="C8" s="22">
        <v>0</v>
      </c>
      <c r="D8" s="22">
        <v>3606</v>
      </c>
      <c r="E8" s="81">
        <f t="shared" si="0"/>
        <v>-3606</v>
      </c>
      <c r="F8" s="22">
        <v>0</v>
      </c>
      <c r="G8" s="22">
        <v>415263</v>
      </c>
      <c r="H8" s="81">
        <f t="shared" si="1"/>
        <v>-415263</v>
      </c>
      <c r="I8" s="24">
        <f t="shared" ref="I8:I10" si="4">IF(C8,F8/C8,0)</f>
        <v>0</v>
      </c>
      <c r="J8" s="24">
        <f t="shared" si="3"/>
        <v>115.15890183028286</v>
      </c>
    </row>
    <row r="9" spans="1:10" ht="16.5">
      <c r="A9" s="20" t="s">
        <v>15</v>
      </c>
      <c r="B9" s="27" t="s">
        <v>16</v>
      </c>
      <c r="C9" s="22">
        <v>185</v>
      </c>
      <c r="D9" s="22">
        <v>1720</v>
      </c>
      <c r="E9" s="81">
        <f t="shared" si="0"/>
        <v>-1535</v>
      </c>
      <c r="F9" s="22">
        <v>233354</v>
      </c>
      <c r="G9" s="22">
        <v>224417</v>
      </c>
      <c r="H9" s="81">
        <f t="shared" si="1"/>
        <v>8937</v>
      </c>
      <c r="I9" s="24">
        <f t="shared" si="4"/>
        <v>1261.372972972973</v>
      </c>
      <c r="J9" s="24">
        <f t="shared" si="3"/>
        <v>130.47499999999999</v>
      </c>
    </row>
    <row r="10" spans="1:10" ht="16.5">
      <c r="A10" s="20" t="s">
        <v>17</v>
      </c>
      <c r="B10" s="27" t="s">
        <v>18</v>
      </c>
      <c r="C10" s="22">
        <v>1957</v>
      </c>
      <c r="D10" s="22">
        <v>3023</v>
      </c>
      <c r="E10" s="81">
        <f t="shared" si="0"/>
        <v>-1066</v>
      </c>
      <c r="F10" s="22">
        <v>3441684</v>
      </c>
      <c r="G10" s="22">
        <v>1335479</v>
      </c>
      <c r="H10" s="83">
        <f>F10-G10</f>
        <v>2106205</v>
      </c>
      <c r="I10" s="24">
        <f t="shared" si="4"/>
        <v>1758.6530403679101</v>
      </c>
      <c r="J10" s="24">
        <f t="shared" si="3"/>
        <v>441.77274230896461</v>
      </c>
    </row>
    <row r="11" spans="1:10" ht="20.25" thickBot="1">
      <c r="A11" s="47" t="s">
        <v>19</v>
      </c>
      <c r="B11" s="67" t="s">
        <v>20</v>
      </c>
      <c r="C11" s="60">
        <f>SUM(C5:C10)</f>
        <v>2160</v>
      </c>
      <c r="D11" s="60">
        <f>SUM(D5:D10)</f>
        <v>19523</v>
      </c>
      <c r="E11" s="77">
        <f t="shared" si="0"/>
        <v>-17363</v>
      </c>
      <c r="F11" s="60">
        <f>SUM(F5:F10)</f>
        <v>3722377</v>
      </c>
      <c r="G11" s="60">
        <f>SUM(G5:G10)</f>
        <v>2650864</v>
      </c>
      <c r="H11" s="79">
        <f t="shared" si="1"/>
        <v>1071513</v>
      </c>
      <c r="I11" s="69">
        <f t="shared" ref="I11:J13" si="5">F11/C11</f>
        <v>1723.3226851851853</v>
      </c>
      <c r="J11" s="69">
        <f t="shared" si="5"/>
        <v>135.78159094401474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0</v>
      </c>
      <c r="D13" s="22">
        <v>51</v>
      </c>
      <c r="E13" s="81">
        <f>C13-D13</f>
        <v>-51</v>
      </c>
      <c r="F13" s="22">
        <v>0</v>
      </c>
      <c r="G13" s="22">
        <v>6234</v>
      </c>
      <c r="H13" s="81">
        <f>F13-G13</f>
        <v>-6234</v>
      </c>
      <c r="I13" s="24">
        <v>0</v>
      </c>
      <c r="J13" s="24">
        <f t="shared" si="5"/>
        <v>122.23529411764706</v>
      </c>
    </row>
    <row r="14" spans="1:10" ht="20.25" thickBot="1">
      <c r="A14" s="29" t="s">
        <v>23</v>
      </c>
      <c r="B14" s="35" t="s">
        <v>24</v>
      </c>
      <c r="C14" s="30">
        <f>C11+C13</f>
        <v>2160</v>
      </c>
      <c r="D14" s="30">
        <f>D11+D13</f>
        <v>19574</v>
      </c>
      <c r="E14" s="78">
        <f>C14-D14</f>
        <v>-17414</v>
      </c>
      <c r="F14" s="30">
        <f>F11+F13</f>
        <v>3722377</v>
      </c>
      <c r="G14" s="30">
        <f>G11+G13</f>
        <v>2657098</v>
      </c>
      <c r="H14" s="80">
        <f>F14-G14</f>
        <v>1065279</v>
      </c>
      <c r="I14" s="31">
        <f>F14/C14</f>
        <v>1723.3226851851853</v>
      </c>
      <c r="J14" s="31">
        <f>G14/D14</f>
        <v>135.74629610708081</v>
      </c>
    </row>
    <row r="15" spans="1:10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3.45" customHeight="1">
      <c r="A16" s="100" t="s">
        <v>91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79</v>
      </c>
      <c r="D18" s="8" t="s">
        <v>80</v>
      </c>
      <c r="E18" s="9" t="s">
        <v>2</v>
      </c>
      <c r="F18" s="10" t="s">
        <v>81</v>
      </c>
      <c r="G18" s="11" t="s">
        <v>82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98</v>
      </c>
      <c r="D20" s="22">
        <v>3107</v>
      </c>
      <c r="E20" s="23">
        <f t="shared" ref="E20:E42" si="6">C20-D20</f>
        <v>-3009</v>
      </c>
      <c r="F20" s="22">
        <v>11281</v>
      </c>
      <c r="G20" s="22">
        <v>135810</v>
      </c>
      <c r="H20" s="23">
        <f t="shared" ref="H20:H42" si="7">F20-G20</f>
        <v>-124529</v>
      </c>
      <c r="I20" s="4"/>
      <c r="J20" s="4"/>
    </row>
    <row r="21" spans="1:10">
      <c r="A21" s="45" t="s">
        <v>29</v>
      </c>
      <c r="B21" s="21" t="s">
        <v>30</v>
      </c>
      <c r="C21" s="22">
        <v>0</v>
      </c>
      <c r="D21" s="22">
        <v>1587</v>
      </c>
      <c r="E21" s="23">
        <f t="shared" si="6"/>
        <v>-1587</v>
      </c>
      <c r="F21" s="22">
        <v>0</v>
      </c>
      <c r="G21" s="22">
        <v>118906</v>
      </c>
      <c r="H21" s="23">
        <f t="shared" si="7"/>
        <v>-118906</v>
      </c>
      <c r="I21" s="4"/>
      <c r="J21" s="4"/>
    </row>
    <row r="22" spans="1:10">
      <c r="A22" s="45" t="s">
        <v>31</v>
      </c>
      <c r="B22" s="21" t="s">
        <v>32</v>
      </c>
      <c r="C22" s="22">
        <v>73080</v>
      </c>
      <c r="D22" s="22">
        <v>320004</v>
      </c>
      <c r="E22" s="23">
        <f t="shared" si="6"/>
        <v>-246924</v>
      </c>
      <c r="F22" s="22">
        <v>3278079</v>
      </c>
      <c r="G22" s="22">
        <v>18626549</v>
      </c>
      <c r="H22" s="23">
        <f t="shared" si="7"/>
        <v>-15348470</v>
      </c>
      <c r="I22" s="4"/>
      <c r="J22" s="4"/>
    </row>
    <row r="23" spans="1:10">
      <c r="A23" s="45" t="s">
        <v>33</v>
      </c>
      <c r="B23" s="21" t="s">
        <v>34</v>
      </c>
      <c r="C23" s="22">
        <v>6013</v>
      </c>
      <c r="D23" s="22">
        <v>43111</v>
      </c>
      <c r="E23" s="23">
        <f t="shared" si="6"/>
        <v>-37098</v>
      </c>
      <c r="F23" s="22">
        <v>108422</v>
      </c>
      <c r="G23" s="22">
        <v>4801581</v>
      </c>
      <c r="H23" s="23">
        <f>F23-G23</f>
        <v>-4693159</v>
      </c>
      <c r="I23" s="4"/>
      <c r="J23" s="4"/>
    </row>
    <row r="24" spans="1:10">
      <c r="A24" s="45" t="s">
        <v>35</v>
      </c>
      <c r="B24" s="21" t="s">
        <v>36</v>
      </c>
      <c r="C24" s="22">
        <v>2387</v>
      </c>
      <c r="D24" s="22">
        <v>4275</v>
      </c>
      <c r="E24" s="23">
        <f t="shared" si="6"/>
        <v>-1888</v>
      </c>
      <c r="F24" s="22">
        <v>57920</v>
      </c>
      <c r="G24" s="22">
        <v>494375</v>
      </c>
      <c r="H24" s="23">
        <f>F24-G24</f>
        <v>-436455</v>
      </c>
      <c r="I24" s="4"/>
      <c r="J24" s="4"/>
    </row>
    <row r="25" spans="1:10">
      <c r="A25" s="45" t="s">
        <v>37</v>
      </c>
      <c r="B25" s="21" t="s">
        <v>38</v>
      </c>
      <c r="C25" s="22">
        <v>4605</v>
      </c>
      <c r="D25" s="22">
        <v>3002</v>
      </c>
      <c r="E25" s="23">
        <f t="shared" si="6"/>
        <v>1603</v>
      </c>
      <c r="F25" s="22">
        <v>1266405</v>
      </c>
      <c r="G25" s="22">
        <v>194649</v>
      </c>
      <c r="H25" s="23">
        <f t="shared" si="7"/>
        <v>1071756</v>
      </c>
      <c r="I25" s="4"/>
      <c r="J25" s="4"/>
    </row>
    <row r="26" spans="1:10">
      <c r="A26" s="45" t="s">
        <v>39</v>
      </c>
      <c r="B26" s="21" t="s">
        <v>40</v>
      </c>
      <c r="C26" s="22">
        <v>3869</v>
      </c>
      <c r="D26" s="22">
        <v>30651</v>
      </c>
      <c r="E26" s="23">
        <f t="shared" si="6"/>
        <v>-26782</v>
      </c>
      <c r="F26" s="22">
        <v>456279</v>
      </c>
      <c r="G26" s="22">
        <v>977364</v>
      </c>
      <c r="H26" s="23">
        <f t="shared" si="7"/>
        <v>-521085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124</v>
      </c>
      <c r="E27" s="23">
        <f t="shared" si="6"/>
        <v>-124</v>
      </c>
      <c r="F27" s="22">
        <v>0</v>
      </c>
      <c r="G27" s="22">
        <v>3314</v>
      </c>
      <c r="H27" s="23">
        <f t="shared" si="7"/>
        <v>-3314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1115</v>
      </c>
      <c r="E28" s="23">
        <f t="shared" si="6"/>
        <v>-1115</v>
      </c>
      <c r="F28" s="22">
        <v>0</v>
      </c>
      <c r="G28" s="22">
        <v>10562</v>
      </c>
      <c r="H28" s="23">
        <f t="shared" si="7"/>
        <v>-10562</v>
      </c>
      <c r="I28" s="4"/>
      <c r="J28" s="4"/>
    </row>
    <row r="29" spans="1:10">
      <c r="A29" s="45" t="s">
        <v>43</v>
      </c>
      <c r="B29" s="21" t="s">
        <v>44</v>
      </c>
      <c r="C29" s="22">
        <v>25256</v>
      </c>
      <c r="D29" s="22">
        <v>73393</v>
      </c>
      <c r="E29" s="23">
        <f t="shared" si="6"/>
        <v>-48137</v>
      </c>
      <c r="F29" s="22">
        <v>929677</v>
      </c>
      <c r="G29" s="22">
        <v>1020935</v>
      </c>
      <c r="H29" s="23">
        <f t="shared" si="7"/>
        <v>-91258</v>
      </c>
      <c r="I29" s="4"/>
      <c r="J29" s="4"/>
    </row>
    <row r="30" spans="1:10">
      <c r="A30" s="45" t="s">
        <v>45</v>
      </c>
      <c r="B30" s="21" t="s">
        <v>46</v>
      </c>
      <c r="C30" s="22">
        <v>2026</v>
      </c>
      <c r="D30" s="22">
        <v>47077</v>
      </c>
      <c r="E30" s="23">
        <f t="shared" si="6"/>
        <v>-45051</v>
      </c>
      <c r="F30" s="22">
        <v>36484</v>
      </c>
      <c r="G30" s="22">
        <v>499155</v>
      </c>
      <c r="H30" s="23">
        <f t="shared" si="7"/>
        <v>-462671</v>
      </c>
      <c r="I30" s="4"/>
      <c r="J30" s="4"/>
    </row>
    <row r="31" spans="1:10">
      <c r="A31" s="45" t="s">
        <v>47</v>
      </c>
      <c r="B31" s="21" t="s">
        <v>48</v>
      </c>
      <c r="C31" s="22">
        <v>11546</v>
      </c>
      <c r="D31" s="22">
        <v>11394</v>
      </c>
      <c r="E31" s="23">
        <f t="shared" si="6"/>
        <v>152</v>
      </c>
      <c r="F31" s="22">
        <v>167315</v>
      </c>
      <c r="G31" s="22">
        <v>238735</v>
      </c>
      <c r="H31" s="23">
        <f t="shared" si="7"/>
        <v>-71420</v>
      </c>
      <c r="I31" s="4"/>
      <c r="J31" s="4"/>
    </row>
    <row r="32" spans="1:10">
      <c r="A32" s="45" t="s">
        <v>49</v>
      </c>
      <c r="B32" s="21" t="s">
        <v>50</v>
      </c>
      <c r="C32" s="22">
        <v>5319</v>
      </c>
      <c r="D32" s="22">
        <v>88135</v>
      </c>
      <c r="E32" s="23">
        <f t="shared" si="6"/>
        <v>-82816</v>
      </c>
      <c r="F32" s="22">
        <v>369901</v>
      </c>
      <c r="G32" s="22">
        <v>950080</v>
      </c>
      <c r="H32" s="23">
        <f t="shared" si="7"/>
        <v>-580179</v>
      </c>
      <c r="I32" s="4"/>
      <c r="J32" s="4"/>
    </row>
    <row r="33" spans="1:10">
      <c r="A33" s="45" t="s">
        <v>51</v>
      </c>
      <c r="B33" s="21" t="s">
        <v>52</v>
      </c>
      <c r="C33" s="22">
        <v>2921</v>
      </c>
      <c r="D33" s="22">
        <v>35778</v>
      </c>
      <c r="E33" s="23">
        <f t="shared" si="6"/>
        <v>-32857</v>
      </c>
      <c r="F33" s="22">
        <v>97264</v>
      </c>
      <c r="G33" s="22">
        <v>160105</v>
      </c>
      <c r="H33" s="23">
        <f t="shared" si="7"/>
        <v>-62841</v>
      </c>
      <c r="I33" s="4"/>
      <c r="J33" s="4"/>
    </row>
    <row r="34" spans="1:10">
      <c r="A34" s="45" t="s">
        <v>53</v>
      </c>
      <c r="B34" s="21" t="s">
        <v>54</v>
      </c>
      <c r="C34" s="22">
        <v>11709</v>
      </c>
      <c r="D34" s="22">
        <v>4463</v>
      </c>
      <c r="E34" s="23">
        <f t="shared" si="6"/>
        <v>7246</v>
      </c>
      <c r="F34" s="22">
        <v>944724</v>
      </c>
      <c r="G34" s="22">
        <v>25723</v>
      </c>
      <c r="H34" s="23">
        <f t="shared" si="7"/>
        <v>919001</v>
      </c>
      <c r="I34" s="4"/>
      <c r="J34" s="4"/>
    </row>
    <row r="35" spans="1:10">
      <c r="A35" s="45">
        <v>87149320906</v>
      </c>
      <c r="B35" s="21" t="s">
        <v>88</v>
      </c>
      <c r="C35" s="22">
        <v>13147</v>
      </c>
      <c r="D35" s="22">
        <v>11783</v>
      </c>
      <c r="E35" s="23">
        <f t="shared" si="6"/>
        <v>1364</v>
      </c>
      <c r="F35" s="22">
        <v>316994</v>
      </c>
      <c r="G35" s="22">
        <v>189536</v>
      </c>
      <c r="H35" s="23">
        <f t="shared" si="7"/>
        <v>127458</v>
      </c>
      <c r="I35" s="4"/>
      <c r="J35" s="4"/>
    </row>
    <row r="36" spans="1:10">
      <c r="A36" s="45" t="s">
        <v>55</v>
      </c>
      <c r="B36" s="21" t="s">
        <v>56</v>
      </c>
      <c r="C36" s="22">
        <v>72</v>
      </c>
      <c r="D36" s="46">
        <v>2315</v>
      </c>
      <c r="E36" s="23">
        <f t="shared" si="6"/>
        <v>-2243</v>
      </c>
      <c r="F36" s="22">
        <v>11219</v>
      </c>
      <c r="G36" s="22">
        <v>31652</v>
      </c>
      <c r="H36" s="23">
        <f t="shared" si="7"/>
        <v>-20433</v>
      </c>
      <c r="I36" s="4"/>
      <c r="J36" s="4"/>
    </row>
    <row r="37" spans="1:10">
      <c r="A37" s="45" t="s">
        <v>57</v>
      </c>
      <c r="B37" s="21" t="s">
        <v>58</v>
      </c>
      <c r="C37" s="22">
        <v>1754</v>
      </c>
      <c r="D37" s="22">
        <v>16341</v>
      </c>
      <c r="E37" s="23">
        <f>C37-D37</f>
        <v>-14587</v>
      </c>
      <c r="F37" s="22">
        <v>83065</v>
      </c>
      <c r="G37" s="22">
        <v>370344</v>
      </c>
      <c r="H37" s="23">
        <f t="shared" si="7"/>
        <v>-287279</v>
      </c>
      <c r="I37" s="4"/>
      <c r="J37" s="4"/>
    </row>
    <row r="38" spans="1:10">
      <c r="A38" s="45" t="s">
        <v>59</v>
      </c>
      <c r="B38" s="21" t="s">
        <v>60</v>
      </c>
      <c r="C38" s="22">
        <v>2543</v>
      </c>
      <c r="D38" s="22">
        <v>27810</v>
      </c>
      <c r="E38" s="23">
        <f t="shared" si="6"/>
        <v>-25267</v>
      </c>
      <c r="F38" s="22">
        <v>260170</v>
      </c>
      <c r="G38" s="22">
        <v>1036602</v>
      </c>
      <c r="H38" s="23">
        <f t="shared" si="7"/>
        <v>-776432</v>
      </c>
      <c r="I38" s="4"/>
      <c r="J38" s="4"/>
    </row>
    <row r="39" spans="1:10">
      <c r="A39" s="45" t="s">
        <v>61</v>
      </c>
      <c r="B39" s="21" t="s">
        <v>62</v>
      </c>
      <c r="C39" s="22">
        <v>2299</v>
      </c>
      <c r="D39" s="22">
        <v>22822</v>
      </c>
      <c r="E39" s="23">
        <f t="shared" si="6"/>
        <v>-20523</v>
      </c>
      <c r="F39" s="22">
        <v>100820</v>
      </c>
      <c r="G39" s="22">
        <v>1122151</v>
      </c>
      <c r="H39" s="23">
        <f t="shared" si="7"/>
        <v>-1021331</v>
      </c>
      <c r="I39" s="4"/>
      <c r="J39" s="4"/>
    </row>
    <row r="40" spans="1:10">
      <c r="A40" s="45" t="s">
        <v>63</v>
      </c>
      <c r="B40" s="21" t="s">
        <v>64</v>
      </c>
      <c r="C40" s="22">
        <v>17520</v>
      </c>
      <c r="D40" s="22">
        <v>61214</v>
      </c>
      <c r="E40" s="23">
        <f t="shared" si="6"/>
        <v>-43694</v>
      </c>
      <c r="F40" s="22">
        <v>303375</v>
      </c>
      <c r="G40" s="22">
        <v>241223</v>
      </c>
      <c r="H40" s="23">
        <f t="shared" si="7"/>
        <v>62152</v>
      </c>
      <c r="I40" s="4"/>
      <c r="J40" s="4"/>
    </row>
    <row r="41" spans="1:10">
      <c r="A41" s="45" t="s">
        <v>65</v>
      </c>
      <c r="B41" s="21" t="s">
        <v>66</v>
      </c>
      <c r="C41" s="22">
        <v>693</v>
      </c>
      <c r="D41" s="22">
        <v>11716</v>
      </c>
      <c r="E41" s="23">
        <f t="shared" si="6"/>
        <v>-11023</v>
      </c>
      <c r="F41" s="22">
        <v>8848</v>
      </c>
      <c r="G41" s="22">
        <v>61502</v>
      </c>
      <c r="H41" s="23">
        <f t="shared" si="7"/>
        <v>-52654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186857</v>
      </c>
      <c r="D42" s="49">
        <f>SUM(D20:D41)</f>
        <v>821217</v>
      </c>
      <c r="E42" s="50">
        <f t="shared" si="6"/>
        <v>-634360</v>
      </c>
      <c r="F42" s="49">
        <f>SUM(F20:F41)</f>
        <v>8808242</v>
      </c>
      <c r="G42" s="49">
        <f>SUM(G20:G41)</f>
        <v>31310853</v>
      </c>
      <c r="H42" s="50">
        <f t="shared" si="7"/>
        <v>-22502611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67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C000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93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94</v>
      </c>
      <c r="D3" s="7" t="s">
        <v>95</v>
      </c>
      <c r="E3" s="9" t="s">
        <v>68</v>
      </c>
      <c r="F3" s="71" t="s">
        <v>96</v>
      </c>
      <c r="G3" s="71" t="s">
        <v>85</v>
      </c>
      <c r="H3" s="9" t="s">
        <v>68</v>
      </c>
      <c r="I3" s="55" t="s">
        <v>86</v>
      </c>
      <c r="J3" s="55" t="s">
        <v>87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18</v>
      </c>
      <c r="D5" s="22">
        <v>23</v>
      </c>
      <c r="E5" s="86">
        <f>IF(D5,(C5-D5)/D5,0)</f>
        <v>-0.21739130434782608</v>
      </c>
      <c r="F5" s="73">
        <v>47339</v>
      </c>
      <c r="G5" s="73">
        <v>54145</v>
      </c>
      <c r="H5" s="87">
        <f>IF(G5,(F5-G5)/G5,0)</f>
        <v>-0.12569951057346015</v>
      </c>
      <c r="I5" s="24">
        <f>IF(C5,F5/C5,0)</f>
        <v>2629.9444444444443</v>
      </c>
      <c r="J5" s="24">
        <f>IF(D5,G5/D5,0)</f>
        <v>2354.1304347826085</v>
      </c>
      <c r="K5" s="86">
        <f>IF(J5,(I5-J5)/J5,0)</f>
        <v>0.11716173648946762</v>
      </c>
    </row>
    <row r="6" spans="1:11" ht="16.5">
      <c r="A6" s="25" t="s">
        <v>9</v>
      </c>
      <c r="B6" s="26" t="s">
        <v>10</v>
      </c>
      <c r="C6" s="22">
        <v>0</v>
      </c>
      <c r="D6" s="22">
        <v>0</v>
      </c>
      <c r="E6" s="86">
        <f t="shared" ref="E6:E13" si="0">IF(D6,(C6-D6)/D6,0)</f>
        <v>0</v>
      </c>
      <c r="F6" s="73">
        <v>0</v>
      </c>
      <c r="G6" s="73">
        <v>0</v>
      </c>
      <c r="H6" s="87">
        <f t="shared" ref="H6:H13" si="1">IF(G6,(F6-G6)/G6,0)</f>
        <v>0</v>
      </c>
      <c r="I6" s="24">
        <f t="shared" ref="I6:J11" si="2">IF(C6,F6/C6,0)</f>
        <v>0</v>
      </c>
      <c r="J6" s="24">
        <f t="shared" si="2"/>
        <v>0</v>
      </c>
      <c r="K6" s="86">
        <f t="shared" ref="K6:K11" si="3">IF(J6,(I6-J6)/J6,0)</f>
        <v>0</v>
      </c>
    </row>
    <row r="7" spans="1:11" ht="16.5">
      <c r="A7" s="20" t="s">
        <v>11</v>
      </c>
      <c r="B7" s="27" t="s">
        <v>12</v>
      </c>
      <c r="C7" s="22">
        <v>0</v>
      </c>
      <c r="D7" s="22">
        <v>2382</v>
      </c>
      <c r="E7" s="86">
        <f t="shared" si="0"/>
        <v>-1</v>
      </c>
      <c r="F7" s="73">
        <v>0</v>
      </c>
      <c r="G7" s="73">
        <v>294152</v>
      </c>
      <c r="H7" s="87">
        <f t="shared" si="1"/>
        <v>-1</v>
      </c>
      <c r="I7" s="24">
        <f t="shared" si="2"/>
        <v>0</v>
      </c>
      <c r="J7" s="24">
        <f t="shared" si="2"/>
        <v>123.48950461796809</v>
      </c>
      <c r="K7" s="86">
        <f t="shared" si="3"/>
        <v>-1</v>
      </c>
    </row>
    <row r="8" spans="1:11" ht="16.5">
      <c r="A8" s="20" t="s">
        <v>13</v>
      </c>
      <c r="B8" s="27" t="s">
        <v>14</v>
      </c>
      <c r="C8" s="22">
        <v>0</v>
      </c>
      <c r="D8" s="22">
        <v>0</v>
      </c>
      <c r="E8" s="86">
        <f t="shared" si="0"/>
        <v>0</v>
      </c>
      <c r="F8" s="73">
        <v>0</v>
      </c>
      <c r="G8" s="73">
        <v>0</v>
      </c>
      <c r="H8" s="87">
        <f t="shared" si="1"/>
        <v>0</v>
      </c>
      <c r="I8" s="24">
        <f t="shared" si="2"/>
        <v>0</v>
      </c>
      <c r="J8" s="24">
        <f t="shared" si="2"/>
        <v>0</v>
      </c>
      <c r="K8" s="86">
        <f t="shared" si="3"/>
        <v>0</v>
      </c>
    </row>
    <row r="9" spans="1:11" ht="16.5">
      <c r="A9" s="20" t="s">
        <v>15</v>
      </c>
      <c r="B9" s="27" t="s">
        <v>16</v>
      </c>
      <c r="C9" s="22">
        <v>185</v>
      </c>
      <c r="D9" s="22">
        <v>1212</v>
      </c>
      <c r="E9" s="86">
        <f t="shared" si="0"/>
        <v>-0.84735973597359737</v>
      </c>
      <c r="F9" s="73">
        <v>233354</v>
      </c>
      <c r="G9" s="73">
        <v>699711</v>
      </c>
      <c r="H9" s="87">
        <f t="shared" si="1"/>
        <v>-0.66649945477489991</v>
      </c>
      <c r="I9" s="24">
        <f t="shared" si="2"/>
        <v>1261.372972972973</v>
      </c>
      <c r="J9" s="24">
        <f t="shared" si="2"/>
        <v>577.31930693069307</v>
      </c>
      <c r="K9" s="86">
        <f t="shared" si="3"/>
        <v>1.1848792476368719</v>
      </c>
    </row>
    <row r="10" spans="1:11" ht="16.5">
      <c r="A10" s="20" t="s">
        <v>17</v>
      </c>
      <c r="B10" s="27" t="s">
        <v>18</v>
      </c>
      <c r="C10" s="22">
        <v>1957</v>
      </c>
      <c r="D10" s="22">
        <v>7263</v>
      </c>
      <c r="E10" s="86">
        <f t="shared" si="0"/>
        <v>-0.73055211345174176</v>
      </c>
      <c r="F10" s="73">
        <v>3441684</v>
      </c>
      <c r="G10" s="73">
        <v>11063947</v>
      </c>
      <c r="H10" s="87">
        <f t="shared" si="1"/>
        <v>-0.68892801095305323</v>
      </c>
      <c r="I10" s="24">
        <f t="shared" si="2"/>
        <v>1758.6530403679101</v>
      </c>
      <c r="J10" s="24">
        <f t="shared" si="2"/>
        <v>1523.3301665978247</v>
      </c>
      <c r="K10" s="86">
        <f t="shared" si="3"/>
        <v>0.15447923170565894</v>
      </c>
    </row>
    <row r="11" spans="1:11" ht="20.25" thickBot="1">
      <c r="A11" s="29" t="s">
        <v>19</v>
      </c>
      <c r="B11" s="67" t="s">
        <v>20</v>
      </c>
      <c r="C11" s="60">
        <f>SUM(C5:C10)</f>
        <v>2160</v>
      </c>
      <c r="D11" s="60">
        <f>SUM(D5:D10)</f>
        <v>10880</v>
      </c>
      <c r="E11" s="88">
        <f t="shared" si="0"/>
        <v>-0.80147058823529416</v>
      </c>
      <c r="F11" s="74">
        <f>SUM(F5:F10)</f>
        <v>3722377</v>
      </c>
      <c r="G11" s="74">
        <f>SUM(G5:G10)</f>
        <v>12111955</v>
      </c>
      <c r="H11" s="88">
        <f t="shared" si="1"/>
        <v>-0.69266918511503717</v>
      </c>
      <c r="I11" s="68">
        <f t="shared" si="2"/>
        <v>1723.3226851851853</v>
      </c>
      <c r="J11" s="69">
        <f t="shared" si="2"/>
        <v>1113.2311580882354</v>
      </c>
      <c r="K11" s="88">
        <f t="shared" si="3"/>
        <v>0.54803669719833126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0</v>
      </c>
      <c r="D13" s="22">
        <v>0</v>
      </c>
      <c r="E13" s="86">
        <f t="shared" si="0"/>
        <v>0</v>
      </c>
      <c r="F13" s="73">
        <v>0</v>
      </c>
      <c r="G13" s="73">
        <v>0</v>
      </c>
      <c r="H13" s="89">
        <f t="shared" si="1"/>
        <v>0</v>
      </c>
      <c r="I13" s="24">
        <f t="shared" ref="I13:J13" si="4">IF(C13,F13/C13,0)</f>
        <v>0</v>
      </c>
      <c r="J13" s="24">
        <f t="shared" si="4"/>
        <v>0</v>
      </c>
      <c r="K13" s="86">
        <f t="shared" ref="K13" si="5">IF(J13,(I13-J13)/J13,0)</f>
        <v>0</v>
      </c>
    </row>
    <row r="14" spans="1:11" ht="20.25" thickBot="1">
      <c r="A14" s="29" t="s">
        <v>23</v>
      </c>
      <c r="B14" s="35" t="s">
        <v>75</v>
      </c>
      <c r="C14" s="30">
        <f>SUM(C11+C13)</f>
        <v>2160</v>
      </c>
      <c r="D14" s="30">
        <f>D11+D13</f>
        <v>10880</v>
      </c>
      <c r="E14" s="88">
        <f>(C14-D14)/D14</f>
        <v>-0.80147058823529416</v>
      </c>
      <c r="F14" s="76">
        <f>SUM(F11+F13)</f>
        <v>3722377</v>
      </c>
      <c r="G14" s="76">
        <f>G11+G13</f>
        <v>12111955</v>
      </c>
      <c r="H14" s="90">
        <f>(F14-G14)/G14</f>
        <v>-0.69266918511503717</v>
      </c>
      <c r="I14" s="31">
        <f>F14/C14</f>
        <v>1723.3226851851853</v>
      </c>
      <c r="J14" s="59">
        <f>G14/D14</f>
        <v>1113.2311580882354</v>
      </c>
      <c r="K14" s="85">
        <f>(I14-J14)/J14</f>
        <v>0.54803669719833126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7.25" customHeight="1">
      <c r="A16" s="101" t="s">
        <v>97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94</v>
      </c>
      <c r="D18" s="7" t="s">
        <v>95</v>
      </c>
      <c r="E18" s="9" t="s">
        <v>68</v>
      </c>
      <c r="F18" s="71" t="s">
        <v>96</v>
      </c>
      <c r="G18" s="71" t="s">
        <v>85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98</v>
      </c>
      <c r="D20" s="22">
        <v>301</v>
      </c>
      <c r="E20" s="87">
        <f t="shared" ref="E20:E41" si="6">IF(D20,(C20-D20)/D20,0)</f>
        <v>-0.67441860465116277</v>
      </c>
      <c r="F20" s="73">
        <v>11281</v>
      </c>
      <c r="G20" s="73">
        <v>26478</v>
      </c>
      <c r="H20" s="91">
        <f t="shared" ref="H20:H24" si="7">IF(G20,(F20-G20)/G20,0)</f>
        <v>-0.57394818339753761</v>
      </c>
      <c r="I20" s="4"/>
      <c r="J20" s="4"/>
    </row>
    <row r="21" spans="1:10">
      <c r="A21" s="45" t="s">
        <v>29</v>
      </c>
      <c r="B21" s="21" t="s">
        <v>30</v>
      </c>
      <c r="C21" s="22">
        <v>0</v>
      </c>
      <c r="D21" s="22">
        <v>8</v>
      </c>
      <c r="E21" s="87">
        <f t="shared" si="6"/>
        <v>-1</v>
      </c>
      <c r="F21" s="73">
        <v>0</v>
      </c>
      <c r="G21" s="73">
        <v>1703</v>
      </c>
      <c r="H21" s="91">
        <f t="shared" si="7"/>
        <v>-1</v>
      </c>
      <c r="I21" s="4"/>
      <c r="J21" s="4"/>
    </row>
    <row r="22" spans="1:10">
      <c r="A22" s="45" t="s">
        <v>31</v>
      </c>
      <c r="B22" s="21" t="s">
        <v>32</v>
      </c>
      <c r="C22" s="22">
        <v>73080</v>
      </c>
      <c r="D22" s="22">
        <v>70638</v>
      </c>
      <c r="E22" s="87">
        <f t="shared" si="6"/>
        <v>3.4570627707466238E-2</v>
      </c>
      <c r="F22" s="73">
        <v>3278079</v>
      </c>
      <c r="G22" s="73">
        <v>3899098</v>
      </c>
      <c r="H22" s="91">
        <f t="shared" si="7"/>
        <v>-0.15927247789104043</v>
      </c>
      <c r="I22" s="4"/>
      <c r="J22" s="4"/>
    </row>
    <row r="23" spans="1:10">
      <c r="A23" s="45" t="s">
        <v>33</v>
      </c>
      <c r="B23" s="21" t="s">
        <v>34</v>
      </c>
      <c r="C23" s="22">
        <v>6013</v>
      </c>
      <c r="D23" s="22">
        <v>10150</v>
      </c>
      <c r="E23" s="87">
        <f t="shared" si="6"/>
        <v>-0.40758620689655173</v>
      </c>
      <c r="F23" s="73">
        <v>108422</v>
      </c>
      <c r="G23" s="73">
        <v>189043</v>
      </c>
      <c r="H23" s="91">
        <f t="shared" si="7"/>
        <v>-0.42646911020244072</v>
      </c>
      <c r="I23" s="4"/>
      <c r="J23" s="4"/>
    </row>
    <row r="24" spans="1:10">
      <c r="A24" s="45" t="s">
        <v>35</v>
      </c>
      <c r="B24" s="21" t="s">
        <v>36</v>
      </c>
      <c r="C24" s="22">
        <v>2387</v>
      </c>
      <c r="D24" s="22">
        <v>19112</v>
      </c>
      <c r="E24" s="87">
        <f t="shared" si="6"/>
        <v>-0.87510464629552109</v>
      </c>
      <c r="F24" s="73">
        <v>57920</v>
      </c>
      <c r="G24" s="73">
        <v>351896</v>
      </c>
      <c r="H24" s="91">
        <f t="shared" si="7"/>
        <v>-0.8354059153840907</v>
      </c>
      <c r="I24" s="4"/>
      <c r="J24" s="4"/>
    </row>
    <row r="25" spans="1:10">
      <c r="A25" s="45" t="s">
        <v>37</v>
      </c>
      <c r="B25" s="21" t="s">
        <v>38</v>
      </c>
      <c r="C25" s="22">
        <v>4605</v>
      </c>
      <c r="D25" s="22">
        <v>3688</v>
      </c>
      <c r="E25" s="87">
        <f t="shared" si="6"/>
        <v>0.24864425162689804</v>
      </c>
      <c r="F25" s="73">
        <v>1266405</v>
      </c>
      <c r="G25" s="73">
        <v>408643</v>
      </c>
      <c r="H25" s="91">
        <f>IF(G25,(F25-G25)/G25,0)</f>
        <v>2.0990497818389158</v>
      </c>
      <c r="I25" s="4"/>
      <c r="J25" s="4"/>
    </row>
    <row r="26" spans="1:10">
      <c r="A26" s="45" t="s">
        <v>39</v>
      </c>
      <c r="B26" s="21" t="s">
        <v>40</v>
      </c>
      <c r="C26" s="22">
        <v>3869</v>
      </c>
      <c r="D26" s="22">
        <v>1194</v>
      </c>
      <c r="E26" s="87">
        <f t="shared" si="6"/>
        <v>2.2403685092127303</v>
      </c>
      <c r="F26" s="73">
        <v>456279</v>
      </c>
      <c r="G26" s="73">
        <v>315456</v>
      </c>
      <c r="H26" s="91">
        <f t="shared" ref="H26:H41" si="8">IF(G26,(F26-G26)/G26,0)</f>
        <v>0.44641090992087645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0</v>
      </c>
      <c r="E27" s="87">
        <f>IF(D27,(C27-D27)/D27,0)</f>
        <v>0</v>
      </c>
      <c r="F27" s="73">
        <v>0</v>
      </c>
      <c r="G27" s="73">
        <v>0</v>
      </c>
      <c r="H27" s="91">
        <f t="shared" si="8"/>
        <v>0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0</v>
      </c>
      <c r="E28" s="87">
        <f t="shared" si="6"/>
        <v>0</v>
      </c>
      <c r="F28" s="73">
        <v>0</v>
      </c>
      <c r="G28" s="73">
        <v>0</v>
      </c>
      <c r="H28" s="91">
        <f t="shared" si="8"/>
        <v>0</v>
      </c>
      <c r="I28" s="4"/>
      <c r="J28" s="4"/>
    </row>
    <row r="29" spans="1:10">
      <c r="A29" s="45" t="s">
        <v>43</v>
      </c>
      <c r="B29" s="21" t="s">
        <v>44</v>
      </c>
      <c r="C29" s="22">
        <v>25256</v>
      </c>
      <c r="D29" s="22">
        <v>76811</v>
      </c>
      <c r="E29" s="87">
        <f t="shared" si="6"/>
        <v>-0.67119292809623621</v>
      </c>
      <c r="F29" s="73">
        <v>929677</v>
      </c>
      <c r="G29" s="73">
        <v>2179659</v>
      </c>
      <c r="H29" s="91">
        <f t="shared" si="8"/>
        <v>-0.57347594279655667</v>
      </c>
      <c r="I29" s="4"/>
      <c r="J29" s="4"/>
    </row>
    <row r="30" spans="1:10">
      <c r="A30" s="45" t="s">
        <v>45</v>
      </c>
      <c r="B30" s="21" t="s">
        <v>46</v>
      </c>
      <c r="C30" s="22">
        <v>2026</v>
      </c>
      <c r="D30" s="22">
        <v>4551</v>
      </c>
      <c r="E30" s="87">
        <f t="shared" si="6"/>
        <v>-0.55482311579872556</v>
      </c>
      <c r="F30" s="73">
        <v>36484</v>
      </c>
      <c r="G30" s="73">
        <v>221336</v>
      </c>
      <c r="H30" s="91">
        <f t="shared" si="8"/>
        <v>-0.83516463657064377</v>
      </c>
      <c r="I30" s="4"/>
      <c r="J30" s="4"/>
    </row>
    <row r="31" spans="1:10">
      <c r="A31" s="45" t="s">
        <v>47</v>
      </c>
      <c r="B31" s="21" t="s">
        <v>48</v>
      </c>
      <c r="C31" s="22">
        <v>11546</v>
      </c>
      <c r="D31" s="22">
        <v>15387</v>
      </c>
      <c r="E31" s="87">
        <f t="shared" si="6"/>
        <v>-0.24962630792227206</v>
      </c>
      <c r="F31" s="73">
        <v>167315</v>
      </c>
      <c r="G31" s="73">
        <v>313174</v>
      </c>
      <c r="H31" s="91">
        <f t="shared" si="8"/>
        <v>-0.46574428273100577</v>
      </c>
      <c r="I31" s="4"/>
      <c r="J31" s="4"/>
    </row>
    <row r="32" spans="1:10">
      <c r="A32" s="45" t="s">
        <v>49</v>
      </c>
      <c r="B32" s="21" t="s">
        <v>50</v>
      </c>
      <c r="C32" s="22">
        <v>5319</v>
      </c>
      <c r="D32" s="22">
        <v>13644</v>
      </c>
      <c r="E32" s="87">
        <f t="shared" si="6"/>
        <v>-0.61015831134564646</v>
      </c>
      <c r="F32" s="73">
        <v>369901</v>
      </c>
      <c r="G32" s="73">
        <v>693412</v>
      </c>
      <c r="H32" s="91">
        <f t="shared" si="8"/>
        <v>-0.46654946842569783</v>
      </c>
      <c r="I32" s="4"/>
      <c r="J32" s="4"/>
    </row>
    <row r="33" spans="1:10">
      <c r="A33" s="45" t="s">
        <v>51</v>
      </c>
      <c r="B33" s="21" t="s">
        <v>52</v>
      </c>
      <c r="C33" s="22">
        <v>2921</v>
      </c>
      <c r="D33" s="22">
        <v>949</v>
      </c>
      <c r="E33" s="87">
        <f t="shared" si="6"/>
        <v>2.077976817702845</v>
      </c>
      <c r="F33" s="73">
        <v>97264</v>
      </c>
      <c r="G33" s="73">
        <v>32679</v>
      </c>
      <c r="H33" s="91">
        <f t="shared" si="8"/>
        <v>1.9763456654120384</v>
      </c>
      <c r="I33" s="4"/>
      <c r="J33" s="4"/>
    </row>
    <row r="34" spans="1:10">
      <c r="A34" s="45" t="s">
        <v>53</v>
      </c>
      <c r="B34" s="21" t="s">
        <v>54</v>
      </c>
      <c r="C34" s="22">
        <v>11709</v>
      </c>
      <c r="D34" s="22">
        <v>4322</v>
      </c>
      <c r="E34" s="87">
        <f t="shared" si="6"/>
        <v>1.7091624248033317</v>
      </c>
      <c r="F34" s="73">
        <v>944724</v>
      </c>
      <c r="G34" s="73">
        <v>425033</v>
      </c>
      <c r="H34" s="91">
        <f t="shared" si="8"/>
        <v>1.2227074133067315</v>
      </c>
      <c r="I34" s="4"/>
      <c r="J34" s="4"/>
    </row>
    <row r="35" spans="1:10">
      <c r="A35" s="45">
        <v>87149320906</v>
      </c>
      <c r="B35" s="21" t="s">
        <v>88</v>
      </c>
      <c r="C35" s="22">
        <v>13147</v>
      </c>
      <c r="D35" s="22">
        <v>8805</v>
      </c>
      <c r="E35" s="87">
        <f t="shared" si="6"/>
        <v>0.4931289040318001</v>
      </c>
      <c r="F35" s="73">
        <v>316994</v>
      </c>
      <c r="G35" s="73">
        <v>293186</v>
      </c>
      <c r="H35" s="91">
        <f t="shared" si="8"/>
        <v>8.120442313070883E-2</v>
      </c>
      <c r="I35" s="4"/>
      <c r="J35" s="4"/>
    </row>
    <row r="36" spans="1:10">
      <c r="A36" s="45" t="s">
        <v>55</v>
      </c>
      <c r="B36" s="21" t="s">
        <v>56</v>
      </c>
      <c r="C36" s="22">
        <v>72</v>
      </c>
      <c r="D36" s="22">
        <v>692</v>
      </c>
      <c r="E36" s="87">
        <f t="shared" si="6"/>
        <v>-0.89595375722543358</v>
      </c>
      <c r="F36" s="73">
        <v>11219</v>
      </c>
      <c r="G36" s="73">
        <v>10348</v>
      </c>
      <c r="H36" s="91">
        <f t="shared" si="8"/>
        <v>8.4170854271356788E-2</v>
      </c>
      <c r="I36" s="4"/>
      <c r="J36" s="4"/>
    </row>
    <row r="37" spans="1:10">
      <c r="A37" s="45" t="s">
        <v>57</v>
      </c>
      <c r="B37" s="21" t="s">
        <v>58</v>
      </c>
      <c r="C37" s="28">
        <v>1754</v>
      </c>
      <c r="D37" s="22">
        <v>2277</v>
      </c>
      <c r="E37" s="87">
        <f t="shared" si="6"/>
        <v>-0.22968818620992534</v>
      </c>
      <c r="F37" s="73">
        <v>83065</v>
      </c>
      <c r="G37" s="73">
        <v>154692</v>
      </c>
      <c r="H37" s="91">
        <f t="shared" si="8"/>
        <v>-0.46302976236650895</v>
      </c>
      <c r="I37" s="4"/>
      <c r="J37" s="4"/>
    </row>
    <row r="38" spans="1:10">
      <c r="A38" s="45" t="s">
        <v>59</v>
      </c>
      <c r="B38" s="21" t="s">
        <v>60</v>
      </c>
      <c r="C38" s="22">
        <v>2543</v>
      </c>
      <c r="D38" s="22">
        <v>1650</v>
      </c>
      <c r="E38" s="87">
        <f t="shared" si="6"/>
        <v>0.54121212121212126</v>
      </c>
      <c r="F38" s="73">
        <v>260170</v>
      </c>
      <c r="G38" s="73">
        <v>62691</v>
      </c>
      <c r="H38" s="91">
        <f t="shared" si="8"/>
        <v>3.1500374854444817</v>
      </c>
      <c r="I38" s="4"/>
      <c r="J38" s="4"/>
    </row>
    <row r="39" spans="1:10">
      <c r="A39" s="45" t="s">
        <v>61</v>
      </c>
      <c r="B39" s="21" t="s">
        <v>62</v>
      </c>
      <c r="C39" s="22">
        <v>2299</v>
      </c>
      <c r="D39" s="22">
        <v>7142</v>
      </c>
      <c r="E39" s="87">
        <f t="shared" si="6"/>
        <v>-0.67810137216465971</v>
      </c>
      <c r="F39" s="73">
        <v>100820</v>
      </c>
      <c r="G39" s="73">
        <v>303280</v>
      </c>
      <c r="H39" s="91">
        <f t="shared" si="8"/>
        <v>-0.66756792403059884</v>
      </c>
      <c r="I39" s="4"/>
      <c r="J39" s="4"/>
    </row>
    <row r="40" spans="1:10">
      <c r="A40" s="45" t="s">
        <v>63</v>
      </c>
      <c r="B40" s="21" t="s">
        <v>64</v>
      </c>
      <c r="C40" s="22">
        <v>17520</v>
      </c>
      <c r="D40" s="22">
        <v>35660</v>
      </c>
      <c r="E40" s="87">
        <f t="shared" si="6"/>
        <v>-0.50869321368480092</v>
      </c>
      <c r="F40" s="73">
        <v>303375</v>
      </c>
      <c r="G40" s="73">
        <v>668383</v>
      </c>
      <c r="H40" s="91">
        <f t="shared" si="8"/>
        <v>-0.54610604997434109</v>
      </c>
      <c r="I40" s="4"/>
      <c r="J40" s="4"/>
    </row>
    <row r="41" spans="1:10">
      <c r="A41" s="45" t="s">
        <v>65</v>
      </c>
      <c r="B41" s="21" t="s">
        <v>66</v>
      </c>
      <c r="C41" s="22">
        <v>693</v>
      </c>
      <c r="D41" s="22">
        <v>228</v>
      </c>
      <c r="E41" s="87">
        <f t="shared" si="6"/>
        <v>2.0394736842105261</v>
      </c>
      <c r="F41" s="73">
        <v>8848</v>
      </c>
      <c r="G41" s="73">
        <v>4210</v>
      </c>
      <c r="H41" s="91">
        <f t="shared" si="8"/>
        <v>1.1016627078384797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186857</v>
      </c>
      <c r="D42" s="60">
        <f>SUM(D20:D41)</f>
        <v>277209</v>
      </c>
      <c r="E42" s="88">
        <f t="shared" ref="E42" si="9">(C42-D42)/D42</f>
        <v>-0.32593458365348887</v>
      </c>
      <c r="F42" s="74">
        <f>SUM(F20:F41)</f>
        <v>8808242</v>
      </c>
      <c r="G42" s="74">
        <f>SUM(G20:G41)</f>
        <v>10554400</v>
      </c>
      <c r="H42" s="88">
        <f t="shared" ref="H42" si="10">(F42-G42)/G42</f>
        <v>-0.16544360645797013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67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37" priority="7" operator="greaterThanOrEqual">
      <formula>0</formula>
    </cfRule>
    <cfRule type="cellIs" dxfId="36" priority="8" operator="lessThan">
      <formula>0</formula>
    </cfRule>
  </conditionalFormatting>
  <conditionalFormatting sqref="E13">
    <cfRule type="cellIs" dxfId="35" priority="5" operator="greaterThanOrEqual">
      <formula>0</formula>
    </cfRule>
    <cfRule type="cellIs" dxfId="34" priority="6" operator="lessThan">
      <formula>0</formula>
    </cfRule>
  </conditionalFormatting>
  <conditionalFormatting sqref="E20:E41">
    <cfRule type="cellIs" dxfId="33" priority="21" operator="greaterThanOrEqual">
      <formula>0</formula>
    </cfRule>
    <cfRule type="cellIs" dxfId="32" priority="22" operator="lessThan">
      <formula>0</formula>
    </cfRule>
  </conditionalFormatting>
  <conditionalFormatting sqref="H5:H10">
    <cfRule type="cellIs" dxfId="31" priority="17" operator="greaterThanOrEqual">
      <formula>0</formula>
    </cfRule>
    <cfRule type="cellIs" dxfId="30" priority="18" operator="lessThan">
      <formula>0</formula>
    </cfRule>
  </conditionalFormatting>
  <conditionalFormatting sqref="H13">
    <cfRule type="cellIs" dxfId="29" priority="29" operator="greaterThanOrEqual">
      <formula>0</formula>
    </cfRule>
    <cfRule type="cellIs" dxfId="28" priority="30" operator="lessThan">
      <formula>0</formula>
    </cfRule>
  </conditionalFormatting>
  <conditionalFormatting sqref="K5:K10">
    <cfRule type="cellIs" dxfId="27" priority="3" operator="greaterThanOrEqual">
      <formula>0</formula>
    </cfRule>
    <cfRule type="cellIs" dxfId="26" priority="4" operator="lessThan">
      <formula>0</formula>
    </cfRule>
  </conditionalFormatting>
  <conditionalFormatting sqref="K13">
    <cfRule type="cellIs" dxfId="25" priority="1" operator="greaterThanOrEqual">
      <formula>0</formula>
    </cfRule>
    <cfRule type="cellIs" dxfId="24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C000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4" width="15.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0" t="s">
        <v>98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8.25" customHeight="1"/>
    <row r="3" spans="1:11">
      <c r="A3" s="5" t="s">
        <v>0</v>
      </c>
      <c r="B3" s="6" t="s">
        <v>1</v>
      </c>
      <c r="C3" s="7" t="s">
        <v>94</v>
      </c>
      <c r="D3" s="7" t="s">
        <v>95</v>
      </c>
      <c r="E3" s="9" t="s">
        <v>78</v>
      </c>
      <c r="F3" s="71" t="s">
        <v>96</v>
      </c>
      <c r="G3" s="71" t="s">
        <v>85</v>
      </c>
      <c r="H3" s="9" t="s">
        <v>78</v>
      </c>
      <c r="I3" s="55" t="s">
        <v>83</v>
      </c>
      <c r="J3" s="55" t="s">
        <v>84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4952</v>
      </c>
      <c r="D5" s="22">
        <v>3988</v>
      </c>
      <c r="E5" s="87">
        <f>IF(D5,(C5-D5)/D5,0)</f>
        <v>0.24172517552657974</v>
      </c>
      <c r="F5" s="73">
        <v>259836</v>
      </c>
      <c r="G5" s="73">
        <v>200979</v>
      </c>
      <c r="H5" s="87">
        <f t="shared" ref="H5:H11" si="0">(F5-G5)/G5</f>
        <v>0.29285149194691984</v>
      </c>
      <c r="I5" s="24">
        <f t="shared" ref="I5:J11" si="1">F5/C5</f>
        <v>52.470920840064622</v>
      </c>
      <c r="J5" s="24">
        <f t="shared" si="1"/>
        <v>50.39593781344032</v>
      </c>
      <c r="K5" s="87">
        <f t="shared" ref="K5:K11" si="2">(I5-J5)/J5</f>
        <v>4.117361669715601E-2</v>
      </c>
    </row>
    <row r="6" spans="1:11" ht="16.5">
      <c r="A6" s="25" t="s">
        <v>9</v>
      </c>
      <c r="B6" s="26" t="s">
        <v>10</v>
      </c>
      <c r="C6" s="22">
        <v>2105</v>
      </c>
      <c r="D6" s="22">
        <v>3880</v>
      </c>
      <c r="E6" s="87">
        <f t="shared" ref="E6:E11" si="3">IF(D6,(C6-D6)/D6,0)</f>
        <v>-0.4574742268041237</v>
      </c>
      <c r="F6" s="73">
        <v>167436</v>
      </c>
      <c r="G6" s="73">
        <v>330330</v>
      </c>
      <c r="H6" s="87">
        <f t="shared" si="0"/>
        <v>-0.49312505676142038</v>
      </c>
      <c r="I6" s="24">
        <f t="shared" si="1"/>
        <v>79.542042755344411</v>
      </c>
      <c r="J6" s="24">
        <f t="shared" si="1"/>
        <v>85.136597938144334</v>
      </c>
      <c r="K6" s="87">
        <f t="shared" si="2"/>
        <v>-6.5712693698010166E-2</v>
      </c>
    </row>
    <row r="7" spans="1:11" ht="16.5">
      <c r="A7" s="20" t="s">
        <v>11</v>
      </c>
      <c r="B7" s="27" t="s">
        <v>12</v>
      </c>
      <c r="C7" s="22">
        <v>4117</v>
      </c>
      <c r="D7" s="22">
        <v>4480</v>
      </c>
      <c r="E7" s="87">
        <f t="shared" si="3"/>
        <v>-8.1026785714285718E-2</v>
      </c>
      <c r="F7" s="73">
        <v>248433</v>
      </c>
      <c r="G7" s="73">
        <v>224770</v>
      </c>
      <c r="H7" s="87">
        <f t="shared" si="0"/>
        <v>0.10527650487164657</v>
      </c>
      <c r="I7" s="24">
        <f t="shared" si="1"/>
        <v>60.343211076026236</v>
      </c>
      <c r="J7" s="24">
        <f t="shared" si="1"/>
        <v>50.171875</v>
      </c>
      <c r="K7" s="87">
        <f t="shared" si="2"/>
        <v>0.20272983770341921</v>
      </c>
    </row>
    <row r="8" spans="1:11" ht="16.5">
      <c r="A8" s="20" t="s">
        <v>13</v>
      </c>
      <c r="B8" s="27" t="s">
        <v>14</v>
      </c>
      <c r="C8" s="22">
        <v>3606</v>
      </c>
      <c r="D8" s="22">
        <v>5426</v>
      </c>
      <c r="E8" s="87">
        <f t="shared" si="3"/>
        <v>-0.33542204201990417</v>
      </c>
      <c r="F8" s="73">
        <v>415263</v>
      </c>
      <c r="G8" s="73">
        <v>584083</v>
      </c>
      <c r="H8" s="87">
        <f t="shared" si="0"/>
        <v>-0.28903426396590898</v>
      </c>
      <c r="I8" s="24">
        <f t="shared" si="1"/>
        <v>115.15890183028286</v>
      </c>
      <c r="J8" s="24">
        <f t="shared" si="1"/>
        <v>107.6452266863251</v>
      </c>
      <c r="K8" s="87">
        <f t="shared" si="2"/>
        <v>6.9800355995834118E-2</v>
      </c>
    </row>
    <row r="9" spans="1:11" ht="16.5">
      <c r="A9" s="20" t="s">
        <v>15</v>
      </c>
      <c r="B9" s="27" t="s">
        <v>16</v>
      </c>
      <c r="C9" s="22">
        <v>1720</v>
      </c>
      <c r="D9" s="22">
        <v>1421</v>
      </c>
      <c r="E9" s="87">
        <f t="shared" si="3"/>
        <v>0.21041520056298382</v>
      </c>
      <c r="F9" s="73">
        <v>224417</v>
      </c>
      <c r="G9" s="73">
        <v>188563</v>
      </c>
      <c r="H9" s="87">
        <f t="shared" si="0"/>
        <v>0.19014334731628157</v>
      </c>
      <c r="I9" s="24">
        <f t="shared" si="1"/>
        <v>130.47499999999999</v>
      </c>
      <c r="J9" s="24">
        <f t="shared" si="1"/>
        <v>132.69739619985924</v>
      </c>
      <c r="K9" s="87">
        <f t="shared" si="2"/>
        <v>-1.6747850850909195E-2</v>
      </c>
    </row>
    <row r="10" spans="1:11" ht="16.5">
      <c r="A10" s="20" t="s">
        <v>17</v>
      </c>
      <c r="B10" s="27" t="s">
        <v>18</v>
      </c>
      <c r="C10" s="22">
        <v>3023</v>
      </c>
      <c r="D10" s="22">
        <v>1536</v>
      </c>
      <c r="E10" s="87">
        <f t="shared" si="3"/>
        <v>0.96809895833333337</v>
      </c>
      <c r="F10" s="73">
        <v>1335479</v>
      </c>
      <c r="G10" s="73">
        <v>235423</v>
      </c>
      <c r="H10" s="87">
        <f t="shared" si="0"/>
        <v>4.6726785403295343</v>
      </c>
      <c r="I10" s="24">
        <f t="shared" si="1"/>
        <v>441.77274230896461</v>
      </c>
      <c r="J10" s="24">
        <f t="shared" si="1"/>
        <v>153.27018229166666</v>
      </c>
      <c r="K10" s="87">
        <f t="shared" si="2"/>
        <v>1.8823136744777258</v>
      </c>
    </row>
    <row r="11" spans="1:11" ht="20.25" thickBot="1">
      <c r="A11" s="47" t="s">
        <v>19</v>
      </c>
      <c r="B11" s="67" t="s">
        <v>20</v>
      </c>
      <c r="C11" s="60">
        <f>SUM(C5:C10)</f>
        <v>19523</v>
      </c>
      <c r="D11" s="60">
        <f>SUM(D5:D10)</f>
        <v>20731</v>
      </c>
      <c r="E11" s="88">
        <f t="shared" si="3"/>
        <v>-5.8270223337031496E-2</v>
      </c>
      <c r="F11" s="74">
        <f>SUM(F5:F10)</f>
        <v>2650864</v>
      </c>
      <c r="G11" s="74">
        <f>SUM(G5:G10)</f>
        <v>1764148</v>
      </c>
      <c r="H11" s="88">
        <f t="shared" si="0"/>
        <v>0.50263129850783494</v>
      </c>
      <c r="I11" s="69">
        <f t="shared" si="1"/>
        <v>135.78159094401474</v>
      </c>
      <c r="J11" s="69">
        <f t="shared" si="1"/>
        <v>85.097100959915096</v>
      </c>
      <c r="K11" s="88">
        <f t="shared" si="2"/>
        <v>0.59560771650698796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51</v>
      </c>
      <c r="D13" s="22">
        <v>512</v>
      </c>
      <c r="E13" s="89">
        <f>(C13-D13)/D13</f>
        <v>-0.900390625</v>
      </c>
      <c r="F13" s="73">
        <v>6234</v>
      </c>
      <c r="G13" s="73">
        <v>20555</v>
      </c>
      <c r="H13" s="89">
        <f>(F13-G13)/G13</f>
        <v>-0.69671612746290446</v>
      </c>
      <c r="I13" s="24">
        <f>F13/C13</f>
        <v>122.23529411764706</v>
      </c>
      <c r="J13" s="24">
        <f>G13/D13</f>
        <v>40.146484375</v>
      </c>
      <c r="K13" s="89">
        <f>(I13-J13)/J13</f>
        <v>2.0447322105684891</v>
      </c>
    </row>
    <row r="14" spans="1:11" ht="20.25" thickBot="1">
      <c r="A14" s="47" t="s">
        <v>23</v>
      </c>
      <c r="B14" s="70" t="s">
        <v>75</v>
      </c>
      <c r="C14" s="60">
        <f>C11+C13</f>
        <v>19574</v>
      </c>
      <c r="D14" s="60">
        <f>D11+D13</f>
        <v>21243</v>
      </c>
      <c r="E14" s="88">
        <f>(C14-D14)/D14</f>
        <v>-7.8567057383608724E-2</v>
      </c>
      <c r="F14" s="74">
        <f>F11+F13</f>
        <v>2657098</v>
      </c>
      <c r="G14" s="74">
        <f>G11+G13</f>
        <v>1784703</v>
      </c>
      <c r="H14" s="94">
        <f>(F14-G14)/G14</f>
        <v>0.48881802742529151</v>
      </c>
      <c r="I14" s="69">
        <f>F14/C14</f>
        <v>135.74629610708081</v>
      </c>
      <c r="J14" s="69">
        <f>G14/D14</f>
        <v>84.013698630136986</v>
      </c>
      <c r="K14" s="88">
        <f>(I14-J14)/J14</f>
        <v>0.61576383757001452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17.25" customHeight="1">
      <c r="A16" s="100" t="s">
        <v>99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94</v>
      </c>
      <c r="D18" s="7" t="s">
        <v>95</v>
      </c>
      <c r="E18" s="9" t="s">
        <v>78</v>
      </c>
      <c r="F18" s="71" t="s">
        <v>96</v>
      </c>
      <c r="G18" s="71" t="s">
        <v>85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3107</v>
      </c>
      <c r="D20" s="22">
        <v>4153</v>
      </c>
      <c r="E20" s="91">
        <f>(C20-D20)/D20</f>
        <v>-0.25186612087647486</v>
      </c>
      <c r="F20" s="73">
        <v>135810</v>
      </c>
      <c r="G20" s="73">
        <v>229991</v>
      </c>
      <c r="H20" s="91">
        <f t="shared" ref="H20:H24" si="4">IF(G20,(F20-G20)/G20,0)</f>
        <v>-0.40949863255518693</v>
      </c>
      <c r="I20" s="4"/>
      <c r="J20" s="4"/>
    </row>
    <row r="21" spans="1:10">
      <c r="A21" s="45" t="s">
        <v>29</v>
      </c>
      <c r="B21" s="21" t="s">
        <v>30</v>
      </c>
      <c r="C21" s="4">
        <v>1587</v>
      </c>
      <c r="D21" s="22">
        <v>2195</v>
      </c>
      <c r="E21" s="91">
        <f t="shared" ref="E21:E41" si="5">IF(D21,(C21-D21)/D21,0)</f>
        <v>-0.27699316628701592</v>
      </c>
      <c r="F21" s="73">
        <v>118906</v>
      </c>
      <c r="G21" s="73">
        <v>116847</v>
      </c>
      <c r="H21" s="91">
        <f t="shared" si="4"/>
        <v>1.7621333881058136E-2</v>
      </c>
      <c r="I21" s="4"/>
      <c r="J21" s="4"/>
    </row>
    <row r="22" spans="1:10">
      <c r="A22" s="45" t="s">
        <v>31</v>
      </c>
      <c r="B22" s="21" t="s">
        <v>32</v>
      </c>
      <c r="C22" s="22">
        <v>320004</v>
      </c>
      <c r="D22" s="22">
        <v>399884</v>
      </c>
      <c r="E22" s="91">
        <f t="shared" si="5"/>
        <v>-0.19975792979964191</v>
      </c>
      <c r="F22" s="73">
        <v>18626549</v>
      </c>
      <c r="G22" s="73">
        <v>23149655</v>
      </c>
      <c r="H22" s="91">
        <f t="shared" si="4"/>
        <v>-0.19538546038807059</v>
      </c>
      <c r="I22" s="4"/>
      <c r="J22" s="4"/>
    </row>
    <row r="23" spans="1:10">
      <c r="A23" s="45" t="s">
        <v>33</v>
      </c>
      <c r="B23" s="21" t="s">
        <v>34</v>
      </c>
      <c r="C23" s="22">
        <v>43111</v>
      </c>
      <c r="D23" s="22">
        <v>71058</v>
      </c>
      <c r="E23" s="91">
        <f t="shared" si="5"/>
        <v>-0.39329843226659911</v>
      </c>
      <c r="F23" s="73">
        <v>4801581</v>
      </c>
      <c r="G23" s="73">
        <v>6607355</v>
      </c>
      <c r="H23" s="91">
        <f t="shared" si="4"/>
        <v>-0.27329756006753081</v>
      </c>
      <c r="I23" s="4"/>
      <c r="J23" s="4"/>
    </row>
    <row r="24" spans="1:10">
      <c r="A24" s="45" t="s">
        <v>35</v>
      </c>
      <c r="B24" s="21" t="s">
        <v>36</v>
      </c>
      <c r="C24" s="22">
        <v>4275</v>
      </c>
      <c r="D24" s="22">
        <v>4474</v>
      </c>
      <c r="E24" s="91">
        <f t="shared" si="5"/>
        <v>-4.4479213232007153E-2</v>
      </c>
      <c r="F24" s="73">
        <v>494375</v>
      </c>
      <c r="G24" s="73">
        <v>275384</v>
      </c>
      <c r="H24" s="92">
        <f t="shared" si="4"/>
        <v>0.79522049211283152</v>
      </c>
      <c r="I24" s="4"/>
      <c r="J24" s="4"/>
    </row>
    <row r="25" spans="1:10">
      <c r="A25" s="45" t="s">
        <v>37</v>
      </c>
      <c r="B25" s="21" t="s">
        <v>38</v>
      </c>
      <c r="C25" s="22">
        <v>3002</v>
      </c>
      <c r="D25" s="22">
        <v>12701</v>
      </c>
      <c r="E25" s="87">
        <f t="shared" si="5"/>
        <v>-0.76364065821588856</v>
      </c>
      <c r="F25" s="73">
        <v>194649</v>
      </c>
      <c r="G25" s="73">
        <v>180688</v>
      </c>
      <c r="H25" s="91">
        <f>IF(G25,(F25-G25)/G25,0)</f>
        <v>7.7265784114052952E-2</v>
      </c>
      <c r="I25" s="4"/>
      <c r="J25" s="4"/>
    </row>
    <row r="26" spans="1:10">
      <c r="A26" s="45" t="s">
        <v>39</v>
      </c>
      <c r="B26" s="21" t="s">
        <v>40</v>
      </c>
      <c r="C26" s="22">
        <v>30651</v>
      </c>
      <c r="D26" s="22">
        <v>54514</v>
      </c>
      <c r="E26" s="87">
        <f t="shared" si="5"/>
        <v>-0.43774076384048133</v>
      </c>
      <c r="F26" s="73">
        <v>977364</v>
      </c>
      <c r="G26" s="73">
        <v>1776158</v>
      </c>
      <c r="H26" s="91">
        <f t="shared" ref="H26:H41" si="6">IF(G26,(F26-G26)/G26,0)</f>
        <v>-0.44973138650953348</v>
      </c>
      <c r="I26" s="4"/>
      <c r="J26" s="4"/>
    </row>
    <row r="27" spans="1:10">
      <c r="A27" s="45">
        <v>87149320103</v>
      </c>
      <c r="B27" s="21" t="s">
        <v>89</v>
      </c>
      <c r="C27" s="22">
        <v>124</v>
      </c>
      <c r="D27" s="22">
        <v>657</v>
      </c>
      <c r="E27" s="87">
        <f>IF(D27,(C27-D27)/D27,0)</f>
        <v>-0.81126331811263319</v>
      </c>
      <c r="F27" s="73">
        <v>3314</v>
      </c>
      <c r="G27" s="73">
        <v>12308</v>
      </c>
      <c r="H27" s="91">
        <f t="shared" si="6"/>
        <v>-0.73074423139421518</v>
      </c>
      <c r="I27" s="4"/>
      <c r="J27" s="4"/>
    </row>
    <row r="28" spans="1:10">
      <c r="A28" s="45" t="s">
        <v>41</v>
      </c>
      <c r="B28" s="21" t="s">
        <v>42</v>
      </c>
      <c r="C28" s="22">
        <v>1115</v>
      </c>
      <c r="D28" s="22">
        <v>2468</v>
      </c>
      <c r="E28" s="87">
        <f t="shared" si="5"/>
        <v>-0.54821717990275531</v>
      </c>
      <c r="F28" s="73">
        <v>10562</v>
      </c>
      <c r="G28" s="73">
        <v>16967</v>
      </c>
      <c r="H28" s="91">
        <f t="shared" si="6"/>
        <v>-0.3774974951376201</v>
      </c>
      <c r="I28" s="4"/>
      <c r="J28" s="4"/>
    </row>
    <row r="29" spans="1:10">
      <c r="A29" s="45" t="s">
        <v>43</v>
      </c>
      <c r="B29" s="21" t="s">
        <v>44</v>
      </c>
      <c r="C29" s="22">
        <v>73393</v>
      </c>
      <c r="D29" s="22">
        <v>66841</v>
      </c>
      <c r="E29" s="87">
        <f t="shared" si="5"/>
        <v>9.8023668107897852E-2</v>
      </c>
      <c r="F29" s="73">
        <v>1020935</v>
      </c>
      <c r="G29" s="73">
        <v>914162</v>
      </c>
      <c r="H29" s="91">
        <f t="shared" si="6"/>
        <v>0.11679877308398293</v>
      </c>
      <c r="I29" s="4"/>
      <c r="J29" s="4"/>
    </row>
    <row r="30" spans="1:10">
      <c r="A30" s="45" t="s">
        <v>45</v>
      </c>
      <c r="B30" s="21" t="s">
        <v>46</v>
      </c>
      <c r="C30" s="22">
        <v>47077</v>
      </c>
      <c r="D30" s="22">
        <v>50042</v>
      </c>
      <c r="E30" s="87">
        <f t="shared" si="5"/>
        <v>-5.9250229806962151E-2</v>
      </c>
      <c r="F30" s="73">
        <v>499155</v>
      </c>
      <c r="G30" s="73">
        <v>487464</v>
      </c>
      <c r="H30" s="91">
        <f t="shared" si="6"/>
        <v>2.3983309536704248E-2</v>
      </c>
      <c r="I30" s="4"/>
      <c r="J30" s="4"/>
    </row>
    <row r="31" spans="1:10">
      <c r="A31" s="45" t="s">
        <v>47</v>
      </c>
      <c r="B31" s="21" t="s">
        <v>48</v>
      </c>
      <c r="C31" s="22">
        <v>11394</v>
      </c>
      <c r="D31" s="22">
        <v>29512</v>
      </c>
      <c r="E31" s="87">
        <f t="shared" si="5"/>
        <v>-0.61391976145296834</v>
      </c>
      <c r="F31" s="73">
        <v>238735</v>
      </c>
      <c r="G31" s="73">
        <v>177522</v>
      </c>
      <c r="H31" s="91">
        <f t="shared" si="6"/>
        <v>0.34481923367244621</v>
      </c>
      <c r="I31" s="4"/>
      <c r="J31" s="4"/>
    </row>
    <row r="32" spans="1:10">
      <c r="A32" s="45" t="s">
        <v>49</v>
      </c>
      <c r="B32" s="21" t="s">
        <v>50</v>
      </c>
      <c r="C32" s="22">
        <v>88135</v>
      </c>
      <c r="D32" s="22">
        <v>95893</v>
      </c>
      <c r="E32" s="87">
        <f t="shared" si="5"/>
        <v>-8.0902672770692338E-2</v>
      </c>
      <c r="F32" s="73">
        <v>950080</v>
      </c>
      <c r="G32" s="73">
        <v>673904</v>
      </c>
      <c r="H32" s="91">
        <f t="shared" si="6"/>
        <v>0.40981504784064199</v>
      </c>
      <c r="I32" s="4"/>
      <c r="J32" s="4"/>
    </row>
    <row r="33" spans="1:10">
      <c r="A33" s="45" t="s">
        <v>51</v>
      </c>
      <c r="B33" s="21" t="s">
        <v>52</v>
      </c>
      <c r="C33" s="22">
        <v>35778</v>
      </c>
      <c r="D33" s="22">
        <v>30879</v>
      </c>
      <c r="E33" s="87">
        <f t="shared" si="5"/>
        <v>0.15865151073545128</v>
      </c>
      <c r="F33" s="73">
        <v>160105</v>
      </c>
      <c r="G33" s="73">
        <v>121271</v>
      </c>
      <c r="H33" s="92">
        <f t="shared" si="6"/>
        <v>0.32022495073018281</v>
      </c>
      <c r="I33" s="4"/>
      <c r="J33" s="4"/>
    </row>
    <row r="34" spans="1:10">
      <c r="A34" s="45" t="s">
        <v>53</v>
      </c>
      <c r="B34" s="21" t="s">
        <v>54</v>
      </c>
      <c r="C34" s="22">
        <v>4463</v>
      </c>
      <c r="D34" s="22">
        <v>10743</v>
      </c>
      <c r="E34" s="87">
        <f t="shared" si="5"/>
        <v>-0.5845666945918272</v>
      </c>
      <c r="F34" s="73">
        <v>25723</v>
      </c>
      <c r="G34" s="73">
        <v>188548</v>
      </c>
      <c r="H34" s="91">
        <f t="shared" si="6"/>
        <v>-0.86357320151897665</v>
      </c>
      <c r="I34" s="4"/>
      <c r="J34" s="4"/>
    </row>
    <row r="35" spans="1:10">
      <c r="A35" s="45">
        <v>87149320906</v>
      </c>
      <c r="B35" s="21" t="s">
        <v>88</v>
      </c>
      <c r="C35" s="22">
        <v>11783</v>
      </c>
      <c r="D35" s="22">
        <v>9852</v>
      </c>
      <c r="E35" s="87">
        <f t="shared" si="5"/>
        <v>0.1960008120178644</v>
      </c>
      <c r="F35" s="73">
        <v>189536</v>
      </c>
      <c r="G35" s="73">
        <v>65283</v>
      </c>
      <c r="H35" s="91">
        <f t="shared" si="6"/>
        <v>1.903297948930043</v>
      </c>
      <c r="I35" s="4"/>
      <c r="J35" s="4"/>
    </row>
    <row r="36" spans="1:10">
      <c r="A36" s="45" t="s">
        <v>55</v>
      </c>
      <c r="B36" s="21" t="s">
        <v>56</v>
      </c>
      <c r="C36" s="22">
        <v>2315</v>
      </c>
      <c r="D36" s="22">
        <v>2844</v>
      </c>
      <c r="E36" s="87">
        <f t="shared" si="5"/>
        <v>-0.1860056258790436</v>
      </c>
      <c r="F36" s="73">
        <v>31652</v>
      </c>
      <c r="G36" s="73">
        <v>4498</v>
      </c>
      <c r="H36" s="92">
        <f t="shared" si="6"/>
        <v>6.0369052912405516</v>
      </c>
      <c r="I36" s="4"/>
      <c r="J36" s="4"/>
    </row>
    <row r="37" spans="1:10">
      <c r="A37" s="45" t="s">
        <v>57</v>
      </c>
      <c r="B37" s="21" t="s">
        <v>58</v>
      </c>
      <c r="C37" s="22">
        <v>16341</v>
      </c>
      <c r="D37" s="22">
        <v>19680</v>
      </c>
      <c r="E37" s="87">
        <f t="shared" si="5"/>
        <v>-0.16966463414634148</v>
      </c>
      <c r="F37" s="73">
        <v>370344</v>
      </c>
      <c r="G37" s="73">
        <v>457389</v>
      </c>
      <c r="H37" s="91">
        <f t="shared" si="6"/>
        <v>-0.19030846828410827</v>
      </c>
      <c r="I37" s="4"/>
      <c r="J37" s="4"/>
    </row>
    <row r="38" spans="1:10">
      <c r="A38" s="45" t="s">
        <v>59</v>
      </c>
      <c r="B38" s="21" t="s">
        <v>60</v>
      </c>
      <c r="C38" s="22">
        <v>27810</v>
      </c>
      <c r="D38" s="22">
        <v>30958</v>
      </c>
      <c r="E38" s="87">
        <f t="shared" si="5"/>
        <v>-0.1016861554363977</v>
      </c>
      <c r="F38" s="73">
        <v>1036602</v>
      </c>
      <c r="G38" s="73">
        <v>1315581</v>
      </c>
      <c r="H38" s="91">
        <f t="shared" si="6"/>
        <v>-0.21205763841223002</v>
      </c>
      <c r="I38" s="4"/>
      <c r="J38" s="4"/>
    </row>
    <row r="39" spans="1:10">
      <c r="A39" s="45" t="s">
        <v>61</v>
      </c>
      <c r="B39" s="21" t="s">
        <v>62</v>
      </c>
      <c r="C39" s="22">
        <v>22822</v>
      </c>
      <c r="D39" s="22">
        <v>35291</v>
      </c>
      <c r="E39" s="87">
        <f t="shared" si="5"/>
        <v>-0.35331954322631831</v>
      </c>
      <c r="F39" s="73">
        <v>1122151</v>
      </c>
      <c r="G39" s="73">
        <v>1696268</v>
      </c>
      <c r="H39" s="91">
        <f t="shared" si="6"/>
        <v>-0.33845889918338373</v>
      </c>
      <c r="I39" s="4"/>
      <c r="J39" s="4"/>
    </row>
    <row r="40" spans="1:10">
      <c r="A40" s="45" t="s">
        <v>63</v>
      </c>
      <c r="B40" s="21" t="s">
        <v>64</v>
      </c>
      <c r="C40" s="22">
        <v>61214</v>
      </c>
      <c r="D40" s="22">
        <v>61974</v>
      </c>
      <c r="E40" s="87">
        <f t="shared" si="5"/>
        <v>-1.2263207151386065E-2</v>
      </c>
      <c r="F40" s="73">
        <v>241223</v>
      </c>
      <c r="G40" s="73">
        <v>313398</v>
      </c>
      <c r="H40" s="91">
        <f t="shared" si="6"/>
        <v>-0.23029821504923451</v>
      </c>
      <c r="I40" s="4"/>
      <c r="J40" s="4"/>
    </row>
    <row r="41" spans="1:10">
      <c r="A41" s="45" t="s">
        <v>65</v>
      </c>
      <c r="B41" s="21" t="s">
        <v>66</v>
      </c>
      <c r="C41" s="22">
        <v>11716</v>
      </c>
      <c r="D41" s="22">
        <v>30783</v>
      </c>
      <c r="E41" s="87">
        <f t="shared" si="5"/>
        <v>-0.61940031835753495</v>
      </c>
      <c r="F41" s="73">
        <v>61502</v>
      </c>
      <c r="G41" s="73">
        <v>127791</v>
      </c>
      <c r="H41" s="91">
        <f t="shared" si="6"/>
        <v>-0.51872980100320054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821217</v>
      </c>
      <c r="D42" s="60">
        <f>SUM(D20:D41)</f>
        <v>1027396</v>
      </c>
      <c r="E42" s="88">
        <f t="shared" ref="E42" si="7">(C42-D42)/D42</f>
        <v>-0.20068113950219779</v>
      </c>
      <c r="F42" s="74">
        <f>SUM(F20:F41)</f>
        <v>31310853</v>
      </c>
      <c r="G42" s="74">
        <f>SUM(G20:G41)</f>
        <v>38908432</v>
      </c>
      <c r="H42" s="88">
        <f t="shared" ref="H42" si="8">(F42-G42)/G42</f>
        <v>-0.19526818762575679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67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23" priority="7" operator="greaterThanOrEqual">
      <formula>0</formula>
    </cfRule>
    <cfRule type="cellIs" dxfId="22" priority="8" operator="lessThan">
      <formula>0</formula>
    </cfRule>
  </conditionalFormatting>
  <conditionalFormatting sqref="E13">
    <cfRule type="cellIs" dxfId="21" priority="13" operator="greaterThanOrEqual">
      <formula>0</formula>
    </cfRule>
    <cfRule type="cellIs" dxfId="20" priority="14" operator="lessThan">
      <formula>0</formula>
    </cfRule>
  </conditionalFormatting>
  <conditionalFormatting sqref="E25:E41">
    <cfRule type="cellIs" dxfId="19" priority="11" operator="greaterThanOrEqual">
      <formula>0</formula>
    </cfRule>
    <cfRule type="cellIs" dxfId="18" priority="12" operator="lessThan">
      <formula>0</formula>
    </cfRule>
  </conditionalFormatting>
  <conditionalFormatting sqref="H5:H10">
    <cfRule type="cellIs" dxfId="17" priority="3" operator="greaterThanOrEqual">
      <formula>0</formula>
    </cfRule>
    <cfRule type="cellIs" dxfId="16" priority="4" operator="lessThan">
      <formula>0</formula>
    </cfRule>
  </conditionalFormatting>
  <conditionalFormatting sqref="H13">
    <cfRule type="cellIs" dxfId="15" priority="1" operator="greaterThanOrEqual">
      <formula>0</formula>
    </cfRule>
    <cfRule type="cellIs" dxfId="14" priority="2" operator="lessThan">
      <formula>0</formula>
    </cfRule>
  </conditionalFormatting>
  <conditionalFormatting sqref="H24">
    <cfRule type="cellIs" dxfId="13" priority="25" operator="greaterThanOrEqual">
      <formula>0</formula>
    </cfRule>
    <cfRule type="cellIs" dxfId="12" priority="26" operator="lessThan">
      <formula>0</formula>
    </cfRule>
  </conditionalFormatting>
  <conditionalFormatting sqref="H33">
    <cfRule type="cellIs" dxfId="11" priority="20" operator="greaterThanOrEqual">
      <formula>0</formula>
    </cfRule>
    <cfRule type="cellIs" dxfId="10" priority="21" operator="lessThan">
      <formula>0</formula>
    </cfRule>
    <cfRule type="cellIs" dxfId="9" priority="22" operator="lessThanOrEqual">
      <formula>0</formula>
    </cfRule>
    <cfRule type="cellIs" priority="23" operator="greaterThanOrEqual">
      <formula>0</formula>
    </cfRule>
    <cfRule type="cellIs" dxfId="8" priority="24" operator="lessThan">
      <formula>0</formula>
    </cfRule>
  </conditionalFormatting>
  <conditionalFormatting sqref="H36">
    <cfRule type="cellIs" dxfId="7" priority="15" operator="greaterThanOrEqual">
      <formula>0</formula>
    </cfRule>
    <cfRule type="cellIs" dxfId="6" priority="16" operator="lessThan">
      <formula>0</formula>
    </cfRule>
    <cfRule type="cellIs" dxfId="5" priority="17" operator="lessThanOrEqual">
      <formula>0</formula>
    </cfRule>
    <cfRule type="cellIs" priority="18" operator="greaterThanOrEqual">
      <formula>0</formula>
    </cfRule>
    <cfRule type="cellIs" dxfId="4" priority="19" operator="lessThan">
      <formula>0</formula>
    </cfRule>
  </conditionalFormatting>
  <conditionalFormatting sqref="K5:K10">
    <cfRule type="cellIs" dxfId="3" priority="31" operator="greaterThanOrEqual">
      <formula>0</formula>
    </cfRule>
    <cfRule type="cellIs" dxfId="2" priority="32" operator="lessThan">
      <formula>0</formula>
    </cfRule>
  </conditionalFormatting>
  <conditionalFormatting sqref="K13">
    <cfRule type="cellIs" dxfId="1" priority="5" operator="greaterThanOrEqual">
      <formula>0</formula>
    </cfRule>
    <cfRule type="cellIs" dxfId="0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159BB-7BB3-41BF-BBEE-0ADEDCCADC5E}">
  <sheetPr>
    <tabColor theme="6" tint="0.79998168889431442"/>
    <pageSetUpPr fitToPage="1"/>
  </sheetPr>
  <dimension ref="A1:J89"/>
  <sheetViews>
    <sheetView topLeftCell="A19" zoomScaleNormal="100" workbookViewId="0">
      <selection activeCell="F14" sqref="F14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234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95" t="s">
        <v>235</v>
      </c>
      <c r="D3" s="8" t="s">
        <v>236</v>
      </c>
      <c r="E3" s="9" t="s">
        <v>2</v>
      </c>
      <c r="F3" s="10" t="s">
        <v>237</v>
      </c>
      <c r="G3" s="96" t="s">
        <v>238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201</v>
      </c>
      <c r="D5" s="22">
        <v>3284</v>
      </c>
      <c r="E5" s="81">
        <f t="shared" ref="E5:E11" si="0">C5-D5</f>
        <v>-3083</v>
      </c>
      <c r="F5" s="22">
        <v>237184</v>
      </c>
      <c r="G5" s="22">
        <v>176763</v>
      </c>
      <c r="H5" s="81">
        <f t="shared" ref="H5:H11" si="1">F5-G5</f>
        <v>60421</v>
      </c>
      <c r="I5" s="24">
        <f t="shared" ref="I5" si="2">F5/C5</f>
        <v>1180.0199004975125</v>
      </c>
      <c r="J5" s="24">
        <f>G5/D5</f>
        <v>53.825517661388552</v>
      </c>
    </row>
    <row r="6" spans="1:10" ht="16.5">
      <c r="A6" s="25" t="s">
        <v>9</v>
      </c>
      <c r="B6" s="26" t="s">
        <v>10</v>
      </c>
      <c r="C6" s="22">
        <v>291</v>
      </c>
      <c r="D6" s="22">
        <v>1293</v>
      </c>
      <c r="E6" s="81">
        <f t="shared" si="0"/>
        <v>-1002</v>
      </c>
      <c r="F6" s="22">
        <v>292419</v>
      </c>
      <c r="G6" s="22">
        <v>154350</v>
      </c>
      <c r="H6" s="81">
        <f>F6-G7</f>
        <v>180967</v>
      </c>
      <c r="I6" s="24">
        <f>IF(C6,F6/C6,0)</f>
        <v>1004.8762886597938</v>
      </c>
      <c r="J6" s="24">
        <f t="shared" ref="J6:J10" si="3">G6/D6</f>
        <v>119.37354988399072</v>
      </c>
    </row>
    <row r="7" spans="1:10" ht="16.5">
      <c r="A7" s="20" t="s">
        <v>11</v>
      </c>
      <c r="B7" s="27" t="s">
        <v>12</v>
      </c>
      <c r="C7" s="28">
        <v>0</v>
      </c>
      <c r="D7" s="22">
        <v>1770</v>
      </c>
      <c r="E7" s="81">
        <f t="shared" si="0"/>
        <v>-1770</v>
      </c>
      <c r="F7" s="22">
        <v>0</v>
      </c>
      <c r="G7" s="22">
        <v>111452</v>
      </c>
      <c r="H7" s="81">
        <f>F7-G8</f>
        <v>-545030</v>
      </c>
      <c r="I7" s="24">
        <f>IF(C7,F7/C7,0)</f>
        <v>0</v>
      </c>
      <c r="J7" s="24">
        <f t="shared" si="3"/>
        <v>62.967231638418077</v>
      </c>
    </row>
    <row r="8" spans="1:10" ht="16.5">
      <c r="A8" s="20" t="s">
        <v>13</v>
      </c>
      <c r="B8" s="27" t="s">
        <v>14</v>
      </c>
      <c r="C8" s="22">
        <v>0</v>
      </c>
      <c r="D8" s="22">
        <v>4623</v>
      </c>
      <c r="E8" s="81">
        <f t="shared" si="0"/>
        <v>-4623</v>
      </c>
      <c r="F8" s="22">
        <v>0</v>
      </c>
      <c r="G8" s="22">
        <v>545030</v>
      </c>
      <c r="H8" s="81">
        <f t="shared" si="1"/>
        <v>-545030</v>
      </c>
      <c r="I8" s="24">
        <f t="shared" ref="I8:I10" si="4">IF(C8,F8/C8,0)</f>
        <v>0</v>
      </c>
      <c r="J8" s="24">
        <f t="shared" si="3"/>
        <v>117.89530607830413</v>
      </c>
    </row>
    <row r="9" spans="1:10" ht="16.5">
      <c r="A9" s="20" t="s">
        <v>15</v>
      </c>
      <c r="B9" s="27" t="s">
        <v>16</v>
      </c>
      <c r="C9" s="22">
        <v>113</v>
      </c>
      <c r="D9" s="22">
        <v>871</v>
      </c>
      <c r="E9" s="81">
        <f t="shared" si="0"/>
        <v>-758</v>
      </c>
      <c r="F9" s="22">
        <v>186676</v>
      </c>
      <c r="G9" s="22">
        <v>89039</v>
      </c>
      <c r="H9" s="81">
        <f t="shared" si="1"/>
        <v>97637</v>
      </c>
      <c r="I9" s="24">
        <f t="shared" si="4"/>
        <v>1652</v>
      </c>
      <c r="J9" s="24">
        <f t="shared" si="3"/>
        <v>102.22617680826636</v>
      </c>
    </row>
    <row r="10" spans="1:10" ht="16.5">
      <c r="A10" s="20" t="s">
        <v>17</v>
      </c>
      <c r="B10" s="27" t="s">
        <v>18</v>
      </c>
      <c r="C10" s="22">
        <v>850</v>
      </c>
      <c r="D10" s="22">
        <v>2029</v>
      </c>
      <c r="E10" s="81">
        <f t="shared" si="0"/>
        <v>-1179</v>
      </c>
      <c r="F10" s="22">
        <v>2113654</v>
      </c>
      <c r="G10" s="22">
        <v>580636</v>
      </c>
      <c r="H10" s="83">
        <f>F10-G10</f>
        <v>1533018</v>
      </c>
      <c r="I10" s="24">
        <f t="shared" si="4"/>
        <v>2486.6517647058822</v>
      </c>
      <c r="J10" s="24">
        <f t="shared" si="3"/>
        <v>286.16855593888613</v>
      </c>
    </row>
    <row r="11" spans="1:10" ht="20.25" thickBot="1">
      <c r="A11" s="47" t="s">
        <v>19</v>
      </c>
      <c r="B11" s="67" t="s">
        <v>20</v>
      </c>
      <c r="C11" s="60">
        <f>SUM(C5:C10)</f>
        <v>1455</v>
      </c>
      <c r="D11" s="60">
        <f>SUM(D5:D10)</f>
        <v>13870</v>
      </c>
      <c r="E11" s="77">
        <f t="shared" si="0"/>
        <v>-12415</v>
      </c>
      <c r="F11" s="60">
        <f>SUM(F5:F10)</f>
        <v>2829933</v>
      </c>
      <c r="G11" s="60">
        <f>SUM(G5:G10)</f>
        <v>1657270</v>
      </c>
      <c r="H11" s="79">
        <f t="shared" si="1"/>
        <v>1172663</v>
      </c>
      <c r="I11" s="69">
        <f t="shared" ref="I11:J13" si="5">F11/C11</f>
        <v>1944.9711340206186</v>
      </c>
      <c r="J11" s="69">
        <f t="shared" si="5"/>
        <v>119.48594087959626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81</v>
      </c>
      <c r="D13" s="22">
        <v>4</v>
      </c>
      <c r="E13" s="81">
        <f>C13-D13</f>
        <v>77</v>
      </c>
      <c r="F13" s="22">
        <v>21661</v>
      </c>
      <c r="G13" s="22">
        <v>617</v>
      </c>
      <c r="H13" s="81">
        <v>4294</v>
      </c>
      <c r="I13" s="24">
        <v>0</v>
      </c>
      <c r="J13" s="24">
        <f t="shared" si="5"/>
        <v>154.25</v>
      </c>
    </row>
    <row r="14" spans="1:10" ht="20.25" thickBot="1">
      <c r="A14" s="29" t="s">
        <v>23</v>
      </c>
      <c r="B14" s="35" t="s">
        <v>24</v>
      </c>
      <c r="C14" s="30">
        <f>C11+C13</f>
        <v>1536</v>
      </c>
      <c r="D14" s="30">
        <f>D11+D13</f>
        <v>13874</v>
      </c>
      <c r="E14" s="78">
        <f>C14-D14</f>
        <v>-12338</v>
      </c>
      <c r="F14" s="30">
        <f>F11+F13</f>
        <v>2851594</v>
      </c>
      <c r="G14" s="30">
        <f>G11+G13</f>
        <v>1657887</v>
      </c>
      <c r="H14" s="80">
        <f>F14-G14</f>
        <v>1193707</v>
      </c>
      <c r="I14" s="31">
        <f>F14/C14</f>
        <v>1856.5065104166667</v>
      </c>
      <c r="J14" s="31">
        <f>G14/D14</f>
        <v>119.49596367305752</v>
      </c>
    </row>
    <row r="15" spans="1:10" ht="18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1" customHeight="1">
      <c r="A16" s="100" t="s">
        <v>239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235</v>
      </c>
      <c r="D18" s="8" t="s">
        <v>236</v>
      </c>
      <c r="E18" s="9" t="s">
        <v>2</v>
      </c>
      <c r="F18" s="10" t="s">
        <v>237</v>
      </c>
      <c r="G18" s="96" t="s">
        <v>238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122</v>
      </c>
      <c r="D20" s="22">
        <v>4012</v>
      </c>
      <c r="E20" s="23">
        <f t="shared" ref="E20:E42" si="6">C20-D20</f>
        <v>-3890</v>
      </c>
      <c r="F20" s="22">
        <v>5007</v>
      </c>
      <c r="G20" s="22">
        <v>97411</v>
      </c>
      <c r="H20" s="23">
        <f t="shared" ref="H20:H42" si="7">F20-G20</f>
        <v>-92404</v>
      </c>
      <c r="I20" s="4"/>
      <c r="J20" s="4"/>
    </row>
    <row r="21" spans="1:10">
      <c r="A21" s="45" t="s">
        <v>29</v>
      </c>
      <c r="B21" s="21" t="s">
        <v>30</v>
      </c>
      <c r="C21" s="22">
        <v>65</v>
      </c>
      <c r="D21" s="22">
        <v>787</v>
      </c>
      <c r="E21" s="23">
        <f t="shared" si="6"/>
        <v>-722</v>
      </c>
      <c r="F21" s="22">
        <v>8366</v>
      </c>
      <c r="G21" s="22">
        <v>102928</v>
      </c>
      <c r="H21" s="23">
        <f t="shared" si="7"/>
        <v>-94562</v>
      </c>
      <c r="I21" s="4"/>
      <c r="J21" s="4"/>
    </row>
    <row r="22" spans="1:10">
      <c r="A22" s="45" t="s">
        <v>31</v>
      </c>
      <c r="B22" s="21" t="s">
        <v>32</v>
      </c>
      <c r="C22" s="22">
        <v>77646</v>
      </c>
      <c r="D22" s="22">
        <v>300198</v>
      </c>
      <c r="E22" s="23">
        <f t="shared" si="6"/>
        <v>-222552</v>
      </c>
      <c r="F22" s="22">
        <v>3937788</v>
      </c>
      <c r="G22" s="22">
        <v>15195849</v>
      </c>
      <c r="H22" s="23">
        <f t="shared" si="7"/>
        <v>-11258061</v>
      </c>
      <c r="I22" s="4"/>
      <c r="J22" s="4"/>
    </row>
    <row r="23" spans="1:10">
      <c r="A23" s="45" t="s">
        <v>33</v>
      </c>
      <c r="B23" s="21" t="s">
        <v>34</v>
      </c>
      <c r="C23" s="22">
        <v>15217</v>
      </c>
      <c r="D23" s="22">
        <v>47968</v>
      </c>
      <c r="E23" s="23">
        <f t="shared" si="6"/>
        <v>-32751</v>
      </c>
      <c r="F23" s="22">
        <v>293540</v>
      </c>
      <c r="G23" s="22">
        <v>5490845</v>
      </c>
      <c r="H23" s="23">
        <f>F23-G23</f>
        <v>-5197305</v>
      </c>
      <c r="I23" s="4"/>
      <c r="J23" s="4"/>
    </row>
    <row r="24" spans="1:10">
      <c r="A24" s="45" t="s">
        <v>35</v>
      </c>
      <c r="B24" s="21" t="s">
        <v>36</v>
      </c>
      <c r="C24" s="22">
        <v>6776</v>
      </c>
      <c r="D24" s="22">
        <v>9080</v>
      </c>
      <c r="E24" s="23">
        <f t="shared" si="6"/>
        <v>-2304</v>
      </c>
      <c r="F24" s="22">
        <v>216438</v>
      </c>
      <c r="G24" s="22">
        <v>368797</v>
      </c>
      <c r="H24" s="23">
        <f>F24-G24</f>
        <v>-152359</v>
      </c>
      <c r="I24" s="4"/>
      <c r="J24" s="4"/>
    </row>
    <row r="25" spans="1:10">
      <c r="A25" s="45" t="s">
        <v>37</v>
      </c>
      <c r="B25" s="21" t="s">
        <v>38</v>
      </c>
      <c r="C25" s="22">
        <v>3975</v>
      </c>
      <c r="D25" s="22">
        <v>6038</v>
      </c>
      <c r="E25" s="23">
        <f t="shared" si="6"/>
        <v>-2063</v>
      </c>
      <c r="F25" s="22">
        <v>578812</v>
      </c>
      <c r="G25" s="22">
        <v>154101</v>
      </c>
      <c r="H25" s="23">
        <f t="shared" si="7"/>
        <v>424711</v>
      </c>
      <c r="I25" s="4"/>
      <c r="J25" s="4"/>
    </row>
    <row r="26" spans="1:10">
      <c r="A26" s="45" t="s">
        <v>39</v>
      </c>
      <c r="B26" s="21" t="s">
        <v>40</v>
      </c>
      <c r="C26" s="22">
        <v>5514</v>
      </c>
      <c r="D26" s="22">
        <v>32778</v>
      </c>
      <c r="E26" s="23">
        <f t="shared" si="6"/>
        <v>-27264</v>
      </c>
      <c r="F26" s="22">
        <v>591923</v>
      </c>
      <c r="G26" s="22">
        <v>1565179</v>
      </c>
      <c r="H26" s="23">
        <f t="shared" si="7"/>
        <v>-973256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410</v>
      </c>
      <c r="E27" s="23">
        <f t="shared" si="6"/>
        <v>-410</v>
      </c>
      <c r="F27" s="22">
        <v>0</v>
      </c>
      <c r="G27" s="22">
        <v>11370</v>
      </c>
      <c r="H27" s="23">
        <f t="shared" si="7"/>
        <v>-11370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303</v>
      </c>
      <c r="E28" s="23">
        <f t="shared" si="6"/>
        <v>-303</v>
      </c>
      <c r="F28" s="22">
        <v>0</v>
      </c>
      <c r="G28" s="22">
        <v>16246</v>
      </c>
      <c r="H28" s="23">
        <f t="shared" si="7"/>
        <v>-16246</v>
      </c>
      <c r="I28" s="4"/>
      <c r="J28" s="4"/>
    </row>
    <row r="29" spans="1:10">
      <c r="A29" s="45" t="s">
        <v>43</v>
      </c>
      <c r="B29" s="21" t="s">
        <v>44</v>
      </c>
      <c r="C29" s="22">
        <v>51696</v>
      </c>
      <c r="D29" s="22">
        <v>149670</v>
      </c>
      <c r="E29" s="23">
        <f t="shared" si="6"/>
        <v>-97974</v>
      </c>
      <c r="F29" s="22">
        <v>2082979</v>
      </c>
      <c r="G29" s="22">
        <v>1812204</v>
      </c>
      <c r="H29" s="23">
        <f t="shared" si="7"/>
        <v>270775</v>
      </c>
      <c r="I29" s="4"/>
      <c r="J29" s="4"/>
    </row>
    <row r="30" spans="1:10">
      <c r="A30" s="45" t="s">
        <v>45</v>
      </c>
      <c r="B30" s="21" t="s">
        <v>46</v>
      </c>
      <c r="C30" s="22">
        <v>1043</v>
      </c>
      <c r="D30" s="22">
        <v>50073</v>
      </c>
      <c r="E30" s="23">
        <f t="shared" si="6"/>
        <v>-49030</v>
      </c>
      <c r="F30" s="22">
        <v>38404</v>
      </c>
      <c r="G30" s="22">
        <v>527260</v>
      </c>
      <c r="H30" s="23">
        <f t="shared" si="7"/>
        <v>-488856</v>
      </c>
      <c r="I30" s="4"/>
      <c r="J30" s="4"/>
    </row>
    <row r="31" spans="1:10">
      <c r="A31" s="45" t="s">
        <v>47</v>
      </c>
      <c r="B31" s="21" t="s">
        <v>48</v>
      </c>
      <c r="C31" s="22">
        <v>17166</v>
      </c>
      <c r="D31" s="22">
        <v>32360</v>
      </c>
      <c r="E31" s="23">
        <f t="shared" si="6"/>
        <v>-15194</v>
      </c>
      <c r="F31" s="22">
        <v>156524</v>
      </c>
      <c r="G31" s="22">
        <v>150283</v>
      </c>
      <c r="H31" s="23">
        <f t="shared" si="7"/>
        <v>6241</v>
      </c>
      <c r="I31" s="4"/>
      <c r="J31" s="4"/>
    </row>
    <row r="32" spans="1:10">
      <c r="A32" s="45" t="s">
        <v>49</v>
      </c>
      <c r="B32" s="21" t="s">
        <v>50</v>
      </c>
      <c r="C32" s="22">
        <v>5401</v>
      </c>
      <c r="D32" s="22">
        <v>91830</v>
      </c>
      <c r="E32" s="23">
        <f t="shared" si="6"/>
        <v>-86429</v>
      </c>
      <c r="F32" s="22">
        <v>353521</v>
      </c>
      <c r="G32" s="22">
        <v>937015</v>
      </c>
      <c r="H32" s="23">
        <f t="shared" si="7"/>
        <v>-583494</v>
      </c>
      <c r="I32" s="4"/>
      <c r="J32" s="4"/>
    </row>
    <row r="33" spans="1:10">
      <c r="A33" s="45" t="s">
        <v>51</v>
      </c>
      <c r="B33" s="21" t="s">
        <v>52</v>
      </c>
      <c r="C33" s="22">
        <v>4618</v>
      </c>
      <c r="D33" s="22">
        <v>74984</v>
      </c>
      <c r="E33" s="23">
        <f t="shared" si="6"/>
        <v>-70366</v>
      </c>
      <c r="F33" s="22">
        <v>146220</v>
      </c>
      <c r="G33" s="22">
        <v>297431</v>
      </c>
      <c r="H33" s="23">
        <f t="shared" si="7"/>
        <v>-151211</v>
      </c>
      <c r="I33" s="4"/>
      <c r="J33" s="4"/>
    </row>
    <row r="34" spans="1:10">
      <c r="A34" s="45" t="s">
        <v>53</v>
      </c>
      <c r="B34" s="21" t="s">
        <v>54</v>
      </c>
      <c r="C34" s="22">
        <v>4253</v>
      </c>
      <c r="D34" s="22">
        <v>26039</v>
      </c>
      <c r="E34" s="23">
        <f t="shared" si="6"/>
        <v>-21786</v>
      </c>
      <c r="F34" s="22">
        <v>842990</v>
      </c>
      <c r="G34" s="22">
        <v>765603</v>
      </c>
      <c r="H34" s="23">
        <f t="shared" si="7"/>
        <v>77387</v>
      </c>
      <c r="I34" s="4"/>
      <c r="J34" s="4"/>
    </row>
    <row r="35" spans="1:10">
      <c r="A35" s="45">
        <v>87149320906</v>
      </c>
      <c r="B35" s="21" t="s">
        <v>88</v>
      </c>
      <c r="C35" s="22">
        <v>24448</v>
      </c>
      <c r="D35" s="22">
        <v>21397</v>
      </c>
      <c r="E35" s="23">
        <f t="shared" si="6"/>
        <v>3051</v>
      </c>
      <c r="F35" s="22">
        <v>716020</v>
      </c>
      <c r="G35" s="22">
        <v>147414</v>
      </c>
      <c r="H35" s="23">
        <f t="shared" si="7"/>
        <v>568606</v>
      </c>
      <c r="I35" s="4"/>
      <c r="J35" s="4"/>
    </row>
    <row r="36" spans="1:10">
      <c r="A36" s="45" t="s">
        <v>55</v>
      </c>
      <c r="B36" s="21" t="s">
        <v>56</v>
      </c>
      <c r="C36" s="22">
        <v>19492</v>
      </c>
      <c r="D36" s="46">
        <v>5446</v>
      </c>
      <c r="E36" s="23">
        <f t="shared" si="6"/>
        <v>14046</v>
      </c>
      <c r="F36" s="22">
        <v>67797</v>
      </c>
      <c r="G36" s="22">
        <v>20769</v>
      </c>
      <c r="H36" s="23">
        <f t="shared" si="7"/>
        <v>47028</v>
      </c>
      <c r="I36" s="4"/>
      <c r="J36" s="4"/>
    </row>
    <row r="37" spans="1:10">
      <c r="A37" s="45" t="s">
        <v>57</v>
      </c>
      <c r="B37" s="21" t="s">
        <v>58</v>
      </c>
      <c r="C37" s="22">
        <v>14237</v>
      </c>
      <c r="D37" s="22">
        <v>18527</v>
      </c>
      <c r="E37" s="23">
        <f>C37-D37</f>
        <v>-4290</v>
      </c>
      <c r="F37" s="22">
        <v>325903</v>
      </c>
      <c r="G37" s="22">
        <v>380363</v>
      </c>
      <c r="H37" s="23">
        <f t="shared" si="7"/>
        <v>-54460</v>
      </c>
      <c r="I37" s="4"/>
      <c r="J37" s="4"/>
    </row>
    <row r="38" spans="1:10">
      <c r="A38" s="45" t="s">
        <v>59</v>
      </c>
      <c r="B38" s="21" t="s">
        <v>60</v>
      </c>
      <c r="C38" s="22">
        <v>15988</v>
      </c>
      <c r="D38" s="22">
        <v>28038</v>
      </c>
      <c r="E38" s="23">
        <f t="shared" si="6"/>
        <v>-12050</v>
      </c>
      <c r="F38" s="22">
        <v>302035</v>
      </c>
      <c r="G38" s="22">
        <v>897439</v>
      </c>
      <c r="H38" s="23">
        <f t="shared" si="7"/>
        <v>-595404</v>
      </c>
      <c r="I38" s="4"/>
      <c r="J38" s="4"/>
    </row>
    <row r="39" spans="1:10">
      <c r="A39" s="45" t="s">
        <v>61</v>
      </c>
      <c r="B39" s="21" t="s">
        <v>62</v>
      </c>
      <c r="C39" s="22">
        <v>12768</v>
      </c>
      <c r="D39" s="22">
        <v>28023</v>
      </c>
      <c r="E39" s="23">
        <f t="shared" si="6"/>
        <v>-15255</v>
      </c>
      <c r="F39" s="22">
        <v>278228</v>
      </c>
      <c r="G39" s="22">
        <v>2381164</v>
      </c>
      <c r="H39" s="23">
        <f t="shared" si="7"/>
        <v>-2102936</v>
      </c>
      <c r="I39" s="4"/>
      <c r="J39" s="4"/>
    </row>
    <row r="40" spans="1:10">
      <c r="A40" s="45" t="s">
        <v>63</v>
      </c>
      <c r="B40" s="21" t="s">
        <v>64</v>
      </c>
      <c r="C40" s="22">
        <v>43040</v>
      </c>
      <c r="D40" s="22">
        <v>62079</v>
      </c>
      <c r="E40" s="23">
        <f t="shared" si="6"/>
        <v>-19039</v>
      </c>
      <c r="F40" s="22">
        <v>847995</v>
      </c>
      <c r="G40" s="22">
        <v>321282</v>
      </c>
      <c r="H40" s="23">
        <f t="shared" si="7"/>
        <v>526713</v>
      </c>
      <c r="I40" s="4"/>
      <c r="J40" s="4"/>
    </row>
    <row r="41" spans="1:10">
      <c r="A41" s="45" t="s">
        <v>65</v>
      </c>
      <c r="B41" s="21" t="s">
        <v>66</v>
      </c>
      <c r="C41" s="22">
        <v>479</v>
      </c>
      <c r="D41" s="22">
        <v>18752</v>
      </c>
      <c r="E41" s="23">
        <f t="shared" si="6"/>
        <v>-18273</v>
      </c>
      <c r="F41" s="22">
        <v>3392</v>
      </c>
      <c r="G41" s="22">
        <v>86489</v>
      </c>
      <c r="H41" s="23">
        <f t="shared" si="7"/>
        <v>-83097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323944</v>
      </c>
      <c r="D42" s="49">
        <f>SUM(D20:D41)</f>
        <v>1008792</v>
      </c>
      <c r="E42" s="50">
        <f t="shared" si="6"/>
        <v>-684848</v>
      </c>
      <c r="F42" s="49">
        <f>SUM(F20:F41)</f>
        <v>11793882</v>
      </c>
      <c r="G42" s="49">
        <f>SUM(G20:G41)</f>
        <v>31727442</v>
      </c>
      <c r="H42" s="50">
        <f t="shared" si="7"/>
        <v>-19933560</v>
      </c>
    </row>
    <row r="43" spans="1:10" ht="6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54E8C-8F2C-4DDB-A795-6117837A5E70}">
  <sheetPr>
    <tabColor theme="6" tint="0.79998168889431442"/>
    <pageSetUpPr fitToPage="1"/>
  </sheetPr>
  <dimension ref="A1:K46"/>
  <sheetViews>
    <sheetView topLeftCell="A28" zoomScaleNormal="100" workbookViewId="0">
      <selection activeCell="G41" sqref="G41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240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241</v>
      </c>
      <c r="D3" s="7" t="s">
        <v>242</v>
      </c>
      <c r="E3" s="9" t="s">
        <v>68</v>
      </c>
      <c r="F3" s="71" t="s">
        <v>243</v>
      </c>
      <c r="G3" s="71" t="s">
        <v>244</v>
      </c>
      <c r="H3" s="9" t="s">
        <v>68</v>
      </c>
      <c r="I3" s="55" t="s">
        <v>224</v>
      </c>
      <c r="J3" s="55" t="s">
        <v>225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1530</v>
      </c>
      <c r="D5" s="22">
        <v>4484</v>
      </c>
      <c r="E5" s="86">
        <f>IF(D5,(C5-D5)/D5,0)</f>
        <v>-0.65878679750223013</v>
      </c>
      <c r="F5" s="73">
        <v>1447389</v>
      </c>
      <c r="G5" s="73">
        <v>4833260</v>
      </c>
      <c r="H5" s="87">
        <f>IF(G5,(F5-G5)/G5,0)</f>
        <v>-0.70053566329971906</v>
      </c>
      <c r="I5" s="24">
        <f>IF(C5,F5/C5,0)</f>
        <v>946.00588235294117</v>
      </c>
      <c r="J5" s="24">
        <f>IF(D5,G5/D5,0)</f>
        <v>1077.8902765388045</v>
      </c>
      <c r="K5" s="86">
        <f>IF(J5,(I5-J5)/J5,0)</f>
        <v>-0.12235419231107189</v>
      </c>
    </row>
    <row r="6" spans="1:11" ht="16.5">
      <c r="A6" s="25" t="s">
        <v>9</v>
      </c>
      <c r="B6" s="26" t="s">
        <v>10</v>
      </c>
      <c r="C6" s="22">
        <v>1497</v>
      </c>
      <c r="D6" s="22">
        <v>1777</v>
      </c>
      <c r="E6" s="86">
        <f t="shared" ref="E6:E13" si="0">IF(D6,(C6-D6)/D6,0)</f>
        <v>-0.15756893640967923</v>
      </c>
      <c r="F6" s="73">
        <v>1511856</v>
      </c>
      <c r="G6" s="73">
        <v>1467453</v>
      </c>
      <c r="H6" s="87">
        <f t="shared" ref="H6:H13" si="1">IF(G6,(F6-G6)/G6,0)</f>
        <v>3.0258550018297008E-2</v>
      </c>
      <c r="I6" s="24">
        <f t="shared" ref="I6:J11" si="2">IF(C6,F6/C6,0)</f>
        <v>1009.9238476953908</v>
      </c>
      <c r="J6" s="24">
        <f t="shared" si="2"/>
        <v>825.80360157568941</v>
      </c>
      <c r="K6" s="86">
        <f t="shared" ref="K6:K11" si="3">IF(J6,(I6-J6)/J6,0)</f>
        <v>0.22295888001503922</v>
      </c>
    </row>
    <row r="7" spans="1:11" ht="16.5">
      <c r="A7" s="20" t="s">
        <v>11</v>
      </c>
      <c r="B7" s="27" t="s">
        <v>12</v>
      </c>
      <c r="C7" s="22">
        <v>0</v>
      </c>
      <c r="D7" s="22">
        <v>2382</v>
      </c>
      <c r="E7" s="86">
        <f t="shared" si="0"/>
        <v>-1</v>
      </c>
      <c r="F7" s="73">
        <v>0</v>
      </c>
      <c r="G7" s="73">
        <v>294152</v>
      </c>
      <c r="H7" s="87">
        <f t="shared" si="1"/>
        <v>-1</v>
      </c>
      <c r="I7" s="24">
        <f t="shared" si="2"/>
        <v>0</v>
      </c>
      <c r="J7" s="24">
        <f t="shared" si="2"/>
        <v>123.48950461796809</v>
      </c>
      <c r="K7" s="86">
        <f t="shared" si="3"/>
        <v>-1</v>
      </c>
    </row>
    <row r="8" spans="1:11" ht="16.5">
      <c r="A8" s="20" t="s">
        <v>13</v>
      </c>
      <c r="B8" s="27" t="s">
        <v>14</v>
      </c>
      <c r="C8" s="22">
        <v>0</v>
      </c>
      <c r="D8" s="22">
        <v>282</v>
      </c>
      <c r="E8" s="86">
        <f t="shared" si="0"/>
        <v>-1</v>
      </c>
      <c r="F8" s="73">
        <v>0</v>
      </c>
      <c r="G8" s="73">
        <v>222982</v>
      </c>
      <c r="H8" s="87">
        <f t="shared" si="1"/>
        <v>-1</v>
      </c>
      <c r="I8" s="24">
        <f t="shared" si="2"/>
        <v>0</v>
      </c>
      <c r="J8" s="24">
        <f t="shared" si="2"/>
        <v>790.71631205673759</v>
      </c>
      <c r="K8" s="86">
        <f t="shared" si="3"/>
        <v>-1</v>
      </c>
    </row>
    <row r="9" spans="1:11" ht="16.5">
      <c r="A9" s="20" t="s">
        <v>15</v>
      </c>
      <c r="B9" s="27" t="s">
        <v>16</v>
      </c>
      <c r="C9" s="22">
        <v>2153</v>
      </c>
      <c r="D9" s="22">
        <v>8476</v>
      </c>
      <c r="E9" s="86">
        <f t="shared" si="0"/>
        <v>-0.74598867390278434</v>
      </c>
      <c r="F9" s="73">
        <v>2786800</v>
      </c>
      <c r="G9" s="73">
        <v>8437780</v>
      </c>
      <c r="H9" s="87">
        <f t="shared" si="1"/>
        <v>-0.66972355287765262</v>
      </c>
      <c r="I9" s="24">
        <f t="shared" si="2"/>
        <v>1294.3799349744543</v>
      </c>
      <c r="J9" s="24">
        <f t="shared" si="2"/>
        <v>995.49079754601223</v>
      </c>
      <c r="K9" s="86">
        <f t="shared" si="3"/>
        <v>0.30024299387320774</v>
      </c>
    </row>
    <row r="10" spans="1:11" ht="16.5">
      <c r="A10" s="20" t="s">
        <v>17</v>
      </c>
      <c r="B10" s="27" t="s">
        <v>18</v>
      </c>
      <c r="C10" s="22">
        <v>20044</v>
      </c>
      <c r="D10" s="22">
        <v>86507</v>
      </c>
      <c r="E10" s="86">
        <f t="shared" si="0"/>
        <v>-0.76829620724334446</v>
      </c>
      <c r="F10" s="73">
        <v>32627267</v>
      </c>
      <c r="G10" s="73">
        <v>126341868</v>
      </c>
      <c r="H10" s="87">
        <f t="shared" si="1"/>
        <v>-0.7417541190700141</v>
      </c>
      <c r="I10" s="24">
        <f t="shared" si="2"/>
        <v>1627.7822290959889</v>
      </c>
      <c r="J10" s="24">
        <f t="shared" si="2"/>
        <v>1460.4814408082582</v>
      </c>
      <c r="K10" s="86">
        <f t="shared" si="3"/>
        <v>0.11455180710488404</v>
      </c>
    </row>
    <row r="11" spans="1:11" ht="20.25" thickBot="1">
      <c r="A11" s="29" t="s">
        <v>19</v>
      </c>
      <c r="B11" s="67" t="s">
        <v>20</v>
      </c>
      <c r="C11" s="60">
        <f>SUM(C5:C10)</f>
        <v>25224</v>
      </c>
      <c r="D11" s="60">
        <f>SUM(D5:D10)</f>
        <v>103908</v>
      </c>
      <c r="E11" s="88">
        <f t="shared" si="0"/>
        <v>-0.75724679524194483</v>
      </c>
      <c r="F11" s="74">
        <f>SUM(F5:F10)</f>
        <v>38373312</v>
      </c>
      <c r="G11" s="74">
        <f>SUM(G5:G10)</f>
        <v>141597495</v>
      </c>
      <c r="H11" s="88">
        <f t="shared" si="1"/>
        <v>-0.72899723967574426</v>
      </c>
      <c r="I11" s="68">
        <f t="shared" si="2"/>
        <v>1521.3016175071361</v>
      </c>
      <c r="J11" s="69">
        <f t="shared" si="2"/>
        <v>1362.7198579512647</v>
      </c>
      <c r="K11" s="88">
        <f t="shared" si="3"/>
        <v>0.11637150411404872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226</v>
      </c>
      <c r="D13" s="22">
        <v>27</v>
      </c>
      <c r="E13" s="86">
        <f t="shared" si="0"/>
        <v>7.3703703703703702</v>
      </c>
      <c r="F13" s="73">
        <v>73890</v>
      </c>
      <c r="G13" s="73">
        <v>22111</v>
      </c>
      <c r="H13" s="89">
        <f t="shared" si="1"/>
        <v>2.3417755868119938</v>
      </c>
      <c r="I13" s="24">
        <f t="shared" ref="I13:J13" si="4">IF(C13,F13/C13,0)</f>
        <v>326.94690265486724</v>
      </c>
      <c r="J13" s="24">
        <f t="shared" si="4"/>
        <v>818.92592592592598</v>
      </c>
      <c r="K13" s="86">
        <f t="shared" ref="K13" si="5">IF(J13,(I13-J13)/J13,0)</f>
        <v>-0.60076132369945212</v>
      </c>
    </row>
    <row r="14" spans="1:11" ht="20.25" thickBot="1">
      <c r="A14" s="29" t="s">
        <v>23</v>
      </c>
      <c r="B14" s="35" t="s">
        <v>75</v>
      </c>
      <c r="C14" s="30">
        <f>SUM(C11+C13)</f>
        <v>25450</v>
      </c>
      <c r="D14" s="30">
        <f>D11+D13</f>
        <v>103935</v>
      </c>
      <c r="E14" s="88">
        <f>(C14-D14)/D14</f>
        <v>-0.75513542117669696</v>
      </c>
      <c r="F14" s="76">
        <f>SUM(F11+F13)</f>
        <v>38447202</v>
      </c>
      <c r="G14" s="76">
        <f>G11+G13</f>
        <v>141619606</v>
      </c>
      <c r="H14" s="90">
        <f>(F14-G14)/G14</f>
        <v>-0.72851780141232703</v>
      </c>
      <c r="I14" s="31">
        <f>F14/C14</f>
        <v>1510.6955599214145</v>
      </c>
      <c r="J14" s="59">
        <f>G14/D14</f>
        <v>1362.5785923894741</v>
      </c>
      <c r="K14" s="85">
        <f>(I14-J14)/J14</f>
        <v>0.10870343065657327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8.75" customHeight="1">
      <c r="A16" s="101" t="s">
        <v>245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241</v>
      </c>
      <c r="D18" s="7" t="s">
        <v>242</v>
      </c>
      <c r="E18" s="9" t="s">
        <v>68</v>
      </c>
      <c r="F18" s="71" t="s">
        <v>243</v>
      </c>
      <c r="G18" s="71" t="s">
        <v>244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1897</v>
      </c>
      <c r="D20" s="22">
        <v>4041</v>
      </c>
      <c r="E20" s="87">
        <f t="shared" ref="E20:E41" si="6">IF(D20,(C20-D20)/D20,0)</f>
        <v>-0.53056174214303387</v>
      </c>
      <c r="F20" s="73">
        <v>213653</v>
      </c>
      <c r="G20" s="73">
        <v>380874</v>
      </c>
      <c r="H20" s="91">
        <f t="shared" ref="H20:H24" si="7">IF(G20,(F20-G20)/G20,0)</f>
        <v>-0.43904545860310756</v>
      </c>
      <c r="I20" s="4"/>
      <c r="J20" s="4"/>
    </row>
    <row r="21" spans="1:10">
      <c r="A21" s="45" t="s">
        <v>29</v>
      </c>
      <c r="B21" s="21" t="s">
        <v>30</v>
      </c>
      <c r="C21" s="22">
        <v>205</v>
      </c>
      <c r="D21" s="22">
        <v>140</v>
      </c>
      <c r="E21" s="87">
        <f t="shared" si="6"/>
        <v>0.4642857142857143</v>
      </c>
      <c r="F21" s="73">
        <v>33527</v>
      </c>
      <c r="G21" s="73">
        <v>23070</v>
      </c>
      <c r="H21" s="91">
        <f t="shared" si="7"/>
        <v>0.45327264846120502</v>
      </c>
      <c r="I21" s="4"/>
      <c r="J21" s="4"/>
    </row>
    <row r="22" spans="1:10">
      <c r="A22" s="45" t="s">
        <v>31</v>
      </c>
      <c r="B22" s="21" t="s">
        <v>32</v>
      </c>
      <c r="C22" s="22">
        <v>857512</v>
      </c>
      <c r="D22" s="22">
        <v>855103</v>
      </c>
      <c r="E22" s="87">
        <f t="shared" si="6"/>
        <v>2.8172044771214697E-3</v>
      </c>
      <c r="F22" s="73">
        <v>49575790</v>
      </c>
      <c r="G22" s="73">
        <v>48443267</v>
      </c>
      <c r="H22" s="91">
        <f t="shared" si="7"/>
        <v>2.337833656016635E-2</v>
      </c>
      <c r="I22" s="4"/>
      <c r="J22" s="4"/>
    </row>
    <row r="23" spans="1:10">
      <c r="A23" s="45" t="s">
        <v>33</v>
      </c>
      <c r="B23" s="21" t="s">
        <v>34</v>
      </c>
      <c r="C23" s="22">
        <v>149894</v>
      </c>
      <c r="D23" s="22">
        <v>143312</v>
      </c>
      <c r="E23" s="87">
        <f t="shared" si="6"/>
        <v>4.5927765993078039E-2</v>
      </c>
      <c r="F23" s="73">
        <v>4642457</v>
      </c>
      <c r="G23" s="73">
        <v>3573987</v>
      </c>
      <c r="H23" s="91">
        <f t="shared" si="7"/>
        <v>0.29895743884910603</v>
      </c>
      <c r="I23" s="4"/>
      <c r="J23" s="4"/>
    </row>
    <row r="24" spans="1:10">
      <c r="A24" s="45" t="s">
        <v>35</v>
      </c>
      <c r="B24" s="21" t="s">
        <v>36</v>
      </c>
      <c r="C24" s="22">
        <v>52844</v>
      </c>
      <c r="D24" s="22">
        <v>232931</v>
      </c>
      <c r="E24" s="87">
        <f t="shared" si="6"/>
        <v>-0.77313453340259564</v>
      </c>
      <c r="F24" s="73">
        <v>1807568</v>
      </c>
      <c r="G24" s="73">
        <v>7091085</v>
      </c>
      <c r="H24" s="91">
        <f t="shared" si="7"/>
        <v>-0.74509288775977156</v>
      </c>
      <c r="I24" s="4"/>
      <c r="J24" s="4"/>
    </row>
    <row r="25" spans="1:10">
      <c r="A25" s="45" t="s">
        <v>37</v>
      </c>
      <c r="B25" s="21" t="s">
        <v>38</v>
      </c>
      <c r="C25" s="22">
        <v>49808</v>
      </c>
      <c r="D25" s="22">
        <v>81123</v>
      </c>
      <c r="E25" s="87">
        <f t="shared" si="6"/>
        <v>-0.3860187616335688</v>
      </c>
      <c r="F25" s="73">
        <v>9404174</v>
      </c>
      <c r="G25" s="73">
        <v>12456292</v>
      </c>
      <c r="H25" s="91">
        <f>IF(G25,(F25-G25)/G25,0)</f>
        <v>-0.24502620844148484</v>
      </c>
      <c r="I25" s="4"/>
      <c r="J25" s="4"/>
    </row>
    <row r="26" spans="1:10">
      <c r="A26" s="45" t="s">
        <v>39</v>
      </c>
      <c r="B26" s="21" t="s">
        <v>40</v>
      </c>
      <c r="C26" s="22">
        <v>49816</v>
      </c>
      <c r="D26" s="22">
        <v>42788</v>
      </c>
      <c r="E26" s="87">
        <f t="shared" si="6"/>
        <v>0.16425165934374122</v>
      </c>
      <c r="F26" s="73">
        <v>6584484</v>
      </c>
      <c r="G26" s="73">
        <v>8528288</v>
      </c>
      <c r="H26" s="91">
        <f t="shared" ref="H26:H41" si="8">IF(G26,(F26-G26)/G26,0)</f>
        <v>-0.22792429148734189</v>
      </c>
      <c r="I26" s="4"/>
      <c r="J26" s="4"/>
    </row>
    <row r="27" spans="1:10">
      <c r="A27" s="45">
        <v>87149320103</v>
      </c>
      <c r="B27" s="21" t="s">
        <v>89</v>
      </c>
      <c r="C27" s="22">
        <v>165</v>
      </c>
      <c r="D27" s="22">
        <v>917</v>
      </c>
      <c r="E27" s="87">
        <f>IF(D27,(C27-D27)/D27,0)</f>
        <v>-0.82006543075245364</v>
      </c>
      <c r="F27" s="73">
        <v>5901</v>
      </c>
      <c r="G27" s="73">
        <v>30165</v>
      </c>
      <c r="H27" s="91">
        <f t="shared" si="8"/>
        <v>-0.80437593237195426</v>
      </c>
      <c r="I27" s="4"/>
      <c r="J27" s="4"/>
    </row>
    <row r="28" spans="1:10">
      <c r="A28" s="45" t="s">
        <v>41</v>
      </c>
      <c r="B28" s="21" t="s">
        <v>42</v>
      </c>
      <c r="C28" s="22">
        <v>13</v>
      </c>
      <c r="D28" s="22">
        <v>308</v>
      </c>
      <c r="E28" s="87">
        <f t="shared" si="6"/>
        <v>-0.95779220779220775</v>
      </c>
      <c r="F28" s="73">
        <v>1974</v>
      </c>
      <c r="G28" s="73">
        <v>16888</v>
      </c>
      <c r="H28" s="91">
        <f t="shared" si="8"/>
        <v>-0.88311226906679297</v>
      </c>
      <c r="I28" s="4"/>
      <c r="J28" s="4"/>
    </row>
    <row r="29" spans="1:10">
      <c r="A29" s="45" t="s">
        <v>43</v>
      </c>
      <c r="B29" s="21" t="s">
        <v>44</v>
      </c>
      <c r="C29" s="22">
        <v>475502</v>
      </c>
      <c r="D29" s="22">
        <v>803396</v>
      </c>
      <c r="E29" s="87">
        <f t="shared" si="6"/>
        <v>-0.40813496706480989</v>
      </c>
      <c r="F29" s="73">
        <v>18817484</v>
      </c>
      <c r="G29" s="73">
        <v>30332833</v>
      </c>
      <c r="H29" s="91">
        <f t="shared" si="8"/>
        <v>-0.37963315197100117</v>
      </c>
      <c r="I29" s="4"/>
      <c r="J29" s="4"/>
    </row>
    <row r="30" spans="1:10">
      <c r="A30" s="45" t="s">
        <v>45</v>
      </c>
      <c r="B30" s="21" t="s">
        <v>46</v>
      </c>
      <c r="C30" s="22">
        <v>19581</v>
      </c>
      <c r="D30" s="22">
        <v>48635</v>
      </c>
      <c r="E30" s="87">
        <f t="shared" si="6"/>
        <v>-0.5973887118330421</v>
      </c>
      <c r="F30" s="73">
        <v>1333565</v>
      </c>
      <c r="G30" s="73">
        <v>2028860</v>
      </c>
      <c r="H30" s="91">
        <f t="shared" si="8"/>
        <v>-0.34270230572834004</v>
      </c>
      <c r="I30" s="4"/>
      <c r="J30" s="4"/>
    </row>
    <row r="31" spans="1:10">
      <c r="A31" s="45" t="s">
        <v>47</v>
      </c>
      <c r="B31" s="21" t="s">
        <v>48</v>
      </c>
      <c r="C31" s="22">
        <v>186281</v>
      </c>
      <c r="D31" s="22">
        <v>165943</v>
      </c>
      <c r="E31" s="87">
        <f t="shared" si="6"/>
        <v>0.12256015619821264</v>
      </c>
      <c r="F31" s="73">
        <v>2239677</v>
      </c>
      <c r="G31" s="73">
        <v>2789157</v>
      </c>
      <c r="H31" s="91">
        <f t="shared" si="8"/>
        <v>-0.19700576195603187</v>
      </c>
      <c r="I31" s="4"/>
      <c r="J31" s="4"/>
    </row>
    <row r="32" spans="1:10">
      <c r="A32" s="45" t="s">
        <v>49</v>
      </c>
      <c r="B32" s="21" t="s">
        <v>50</v>
      </c>
      <c r="C32" s="22">
        <v>103793</v>
      </c>
      <c r="D32" s="22">
        <v>156633</v>
      </c>
      <c r="E32" s="87">
        <f t="shared" si="6"/>
        <v>-0.33734908991081064</v>
      </c>
      <c r="F32" s="73">
        <v>6152599</v>
      </c>
      <c r="G32" s="73">
        <v>9561871</v>
      </c>
      <c r="H32" s="91">
        <f t="shared" si="8"/>
        <v>-0.35654862944710297</v>
      </c>
      <c r="I32" s="4"/>
      <c r="J32" s="4"/>
    </row>
    <row r="33" spans="1:10">
      <c r="A33" s="45" t="s">
        <v>51</v>
      </c>
      <c r="B33" s="21" t="s">
        <v>52</v>
      </c>
      <c r="C33" s="22">
        <v>43119</v>
      </c>
      <c r="D33" s="22">
        <v>35342</v>
      </c>
      <c r="E33" s="87">
        <f t="shared" si="6"/>
        <v>0.22004979910587968</v>
      </c>
      <c r="F33" s="73">
        <v>1439417</v>
      </c>
      <c r="G33" s="73">
        <v>1278413</v>
      </c>
      <c r="H33" s="91">
        <f t="shared" si="8"/>
        <v>0.12594052156853849</v>
      </c>
      <c r="I33" s="4"/>
      <c r="J33" s="4"/>
    </row>
    <row r="34" spans="1:10">
      <c r="A34" s="45" t="s">
        <v>53</v>
      </c>
      <c r="B34" s="21" t="s">
        <v>54</v>
      </c>
      <c r="C34" s="22">
        <v>139136</v>
      </c>
      <c r="D34" s="22">
        <v>122716</v>
      </c>
      <c r="E34" s="87">
        <f t="shared" si="6"/>
        <v>0.13380488281886632</v>
      </c>
      <c r="F34" s="73">
        <v>11555979</v>
      </c>
      <c r="G34" s="73">
        <v>13753602</v>
      </c>
      <c r="H34" s="91">
        <f t="shared" si="8"/>
        <v>-0.15978526934253295</v>
      </c>
      <c r="I34" s="4"/>
      <c r="J34" s="4"/>
    </row>
    <row r="35" spans="1:10">
      <c r="A35" s="45">
        <v>87149320906</v>
      </c>
      <c r="B35" s="21" t="s">
        <v>88</v>
      </c>
      <c r="C35" s="22">
        <v>279360</v>
      </c>
      <c r="D35" s="22">
        <v>236361</v>
      </c>
      <c r="E35" s="87">
        <f t="shared" si="6"/>
        <v>0.1819208752713011</v>
      </c>
      <c r="F35" s="73">
        <v>8359515</v>
      </c>
      <c r="G35" s="73">
        <v>6866424</v>
      </c>
      <c r="H35" s="91">
        <f t="shared" si="8"/>
        <v>0.21744812146759362</v>
      </c>
      <c r="I35" s="4"/>
      <c r="J35" s="4"/>
    </row>
    <row r="36" spans="1:10">
      <c r="A36" s="45" t="s">
        <v>55</v>
      </c>
      <c r="B36" s="21" t="s">
        <v>56</v>
      </c>
      <c r="C36" s="22">
        <v>26785</v>
      </c>
      <c r="D36" s="22">
        <v>10550</v>
      </c>
      <c r="E36" s="87">
        <f t="shared" si="6"/>
        <v>1.5388625592417062</v>
      </c>
      <c r="F36" s="73">
        <v>297421</v>
      </c>
      <c r="G36" s="73">
        <v>283150</v>
      </c>
      <c r="H36" s="91">
        <f t="shared" si="8"/>
        <v>5.0400847607275298E-2</v>
      </c>
      <c r="I36" s="4"/>
      <c r="J36" s="4"/>
    </row>
    <row r="37" spans="1:10">
      <c r="A37" s="45" t="s">
        <v>57</v>
      </c>
      <c r="B37" s="21" t="s">
        <v>58</v>
      </c>
      <c r="C37" s="28">
        <v>30149</v>
      </c>
      <c r="D37" s="22">
        <v>40438</v>
      </c>
      <c r="E37" s="87">
        <f t="shared" si="6"/>
        <v>-0.25443889410950099</v>
      </c>
      <c r="F37" s="73">
        <v>907458</v>
      </c>
      <c r="G37" s="73">
        <v>1540990</v>
      </c>
      <c r="H37" s="91">
        <f t="shared" si="8"/>
        <v>-0.41112012407608095</v>
      </c>
      <c r="I37" s="4"/>
      <c r="J37" s="4"/>
    </row>
    <row r="38" spans="1:10">
      <c r="A38" s="45" t="s">
        <v>59</v>
      </c>
      <c r="B38" s="21" t="s">
        <v>60</v>
      </c>
      <c r="C38" s="22">
        <v>55623</v>
      </c>
      <c r="D38" s="22">
        <v>40927</v>
      </c>
      <c r="E38" s="87">
        <f t="shared" si="6"/>
        <v>0.35907835902949153</v>
      </c>
      <c r="F38" s="73">
        <v>2426707</v>
      </c>
      <c r="G38" s="73">
        <v>1302774</v>
      </c>
      <c r="H38" s="91">
        <f t="shared" si="8"/>
        <v>0.86272292815177465</v>
      </c>
      <c r="I38" s="4"/>
      <c r="J38" s="4"/>
    </row>
    <row r="39" spans="1:10">
      <c r="A39" s="45" t="s">
        <v>61</v>
      </c>
      <c r="B39" s="21" t="s">
        <v>62</v>
      </c>
      <c r="C39" s="22">
        <v>50674</v>
      </c>
      <c r="D39" s="22">
        <v>108068</v>
      </c>
      <c r="E39" s="87">
        <f t="shared" si="6"/>
        <v>-0.53109153495946992</v>
      </c>
      <c r="F39" s="73">
        <v>2014419</v>
      </c>
      <c r="G39" s="73">
        <v>4505123</v>
      </c>
      <c r="H39" s="91">
        <f t="shared" si="8"/>
        <v>-0.5528603769530821</v>
      </c>
      <c r="I39" s="4"/>
      <c r="J39" s="4"/>
    </row>
    <row r="40" spans="1:10">
      <c r="A40" s="45" t="s">
        <v>63</v>
      </c>
      <c r="B40" s="21" t="s">
        <v>64</v>
      </c>
      <c r="C40" s="22">
        <v>478874</v>
      </c>
      <c r="D40" s="22">
        <v>576390</v>
      </c>
      <c r="E40" s="87">
        <f t="shared" si="6"/>
        <v>-0.16918405940422285</v>
      </c>
      <c r="F40" s="73">
        <v>8625879</v>
      </c>
      <c r="G40" s="73">
        <v>11492534</v>
      </c>
      <c r="H40" s="91">
        <f t="shared" si="8"/>
        <v>-0.24943628620111108</v>
      </c>
      <c r="I40" s="4"/>
      <c r="J40" s="4"/>
    </row>
    <row r="41" spans="1:10">
      <c r="A41" s="45" t="s">
        <v>65</v>
      </c>
      <c r="B41" s="21" t="s">
        <v>66</v>
      </c>
      <c r="C41" s="22">
        <v>9744</v>
      </c>
      <c r="D41" s="22">
        <v>18275</v>
      </c>
      <c r="E41" s="87">
        <f t="shared" si="6"/>
        <v>-0.46681258549931598</v>
      </c>
      <c r="F41" s="73">
        <v>111071</v>
      </c>
      <c r="G41" s="73">
        <v>157641</v>
      </c>
      <c r="H41" s="91">
        <f t="shared" si="8"/>
        <v>-0.29541807017209992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3060775</v>
      </c>
      <c r="D42" s="60">
        <f>SUM(D20:D41)</f>
        <v>3724337</v>
      </c>
      <c r="E42" s="88">
        <f t="shared" ref="E42" si="9">(C42-D42)/D42</f>
        <v>-0.17816916138362346</v>
      </c>
      <c r="F42" s="74">
        <f>SUM(F20:F41)</f>
        <v>136550719</v>
      </c>
      <c r="G42" s="74">
        <f>SUM(G20:G41)</f>
        <v>166437288</v>
      </c>
      <c r="H42" s="88">
        <f t="shared" ref="H42" si="10">(F42-G42)/G42</f>
        <v>-0.17956654640996073</v>
      </c>
    </row>
    <row r="43" spans="1:10" ht="7.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417" priority="7" operator="greaterThanOrEqual">
      <formula>0</formula>
    </cfRule>
    <cfRule type="cellIs" dxfId="416" priority="8" operator="lessThan">
      <formula>0</formula>
    </cfRule>
  </conditionalFormatting>
  <conditionalFormatting sqref="E13">
    <cfRule type="cellIs" dxfId="415" priority="5" operator="greaterThanOrEqual">
      <formula>0</formula>
    </cfRule>
    <cfRule type="cellIs" dxfId="414" priority="6" operator="lessThan">
      <formula>0</formula>
    </cfRule>
  </conditionalFormatting>
  <conditionalFormatting sqref="E20:E41">
    <cfRule type="cellIs" dxfId="413" priority="11" operator="greaterThanOrEqual">
      <formula>0</formula>
    </cfRule>
    <cfRule type="cellIs" dxfId="412" priority="12" operator="lessThan">
      <formula>0</formula>
    </cfRule>
  </conditionalFormatting>
  <conditionalFormatting sqref="H5:H10">
    <cfRule type="cellIs" dxfId="411" priority="9" operator="greaterThanOrEqual">
      <formula>0</formula>
    </cfRule>
    <cfRule type="cellIs" dxfId="410" priority="10" operator="lessThan">
      <formula>0</formula>
    </cfRule>
  </conditionalFormatting>
  <conditionalFormatting sqref="H13">
    <cfRule type="cellIs" dxfId="409" priority="13" operator="greaterThanOrEqual">
      <formula>0</formula>
    </cfRule>
    <cfRule type="cellIs" dxfId="408" priority="14" operator="lessThan">
      <formula>0</formula>
    </cfRule>
  </conditionalFormatting>
  <conditionalFormatting sqref="K5:K10">
    <cfRule type="cellIs" dxfId="407" priority="3" operator="greaterThanOrEqual">
      <formula>0</formula>
    </cfRule>
    <cfRule type="cellIs" dxfId="406" priority="4" operator="lessThan">
      <formula>0</formula>
    </cfRule>
  </conditionalFormatting>
  <conditionalFormatting sqref="K13">
    <cfRule type="cellIs" dxfId="405" priority="1" operator="greaterThanOrEqual">
      <formula>0</formula>
    </cfRule>
    <cfRule type="cellIs" dxfId="404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442B0-9604-46E9-85C2-39348FB5C478}">
  <sheetPr>
    <tabColor theme="6" tint="0.79998168889431442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16.625" style="4" customWidth="1"/>
    <col min="4" max="4" width="16.37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1" t="s">
        <v>246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247</v>
      </c>
      <c r="D3" s="7" t="s">
        <v>248</v>
      </c>
      <c r="E3" s="9" t="s">
        <v>230</v>
      </c>
      <c r="F3" s="71" t="s">
        <v>243</v>
      </c>
      <c r="G3" s="71" t="s">
        <v>244</v>
      </c>
      <c r="H3" s="9" t="s">
        <v>230</v>
      </c>
      <c r="I3" s="55" t="s">
        <v>231</v>
      </c>
      <c r="J3" s="55" t="s">
        <v>232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41159</v>
      </c>
      <c r="D5" s="22">
        <v>45690</v>
      </c>
      <c r="E5" s="87">
        <f>IF(D5,(C5-D5)/D5,0)</f>
        <v>-9.9168308163711971E-2</v>
      </c>
      <c r="F5" s="73">
        <v>2240047</v>
      </c>
      <c r="G5" s="73">
        <v>2782845</v>
      </c>
      <c r="H5" s="87">
        <f t="shared" ref="H5:H11" si="0">(F5-G5)/G5</f>
        <v>-0.1950514671136912</v>
      </c>
      <c r="I5" s="24">
        <f t="shared" ref="I5:J11" si="1">F5/C5</f>
        <v>54.424232853081953</v>
      </c>
      <c r="J5" s="24">
        <f t="shared" si="1"/>
        <v>60.907091267235721</v>
      </c>
      <c r="K5" s="87">
        <f t="shared" ref="K5:K11" si="2">(I5-J5)/J5</f>
        <v>-0.10643848325820721</v>
      </c>
    </row>
    <row r="6" spans="1:11" ht="16.5">
      <c r="A6" s="25" t="s">
        <v>9</v>
      </c>
      <c r="B6" s="26" t="s">
        <v>10</v>
      </c>
      <c r="C6" s="22">
        <v>18110</v>
      </c>
      <c r="D6" s="22">
        <v>19079</v>
      </c>
      <c r="E6" s="87">
        <f t="shared" ref="E6:E11" si="3">IF(D6,(C6-D6)/D6,0)</f>
        <v>-5.0788825410136802E-2</v>
      </c>
      <c r="F6" s="73">
        <v>1684157</v>
      </c>
      <c r="G6" s="73">
        <v>1771854</v>
      </c>
      <c r="H6" s="87">
        <f t="shared" si="0"/>
        <v>-4.949448430852655E-2</v>
      </c>
      <c r="I6" s="24">
        <f t="shared" si="1"/>
        <v>92.995969077857538</v>
      </c>
      <c r="J6" s="24">
        <f t="shared" si="1"/>
        <v>92.869332774254417</v>
      </c>
      <c r="K6" s="87">
        <f t="shared" si="2"/>
        <v>1.3635965697195945E-3</v>
      </c>
    </row>
    <row r="7" spans="1:11" ht="16.5">
      <c r="A7" s="20" t="s">
        <v>11</v>
      </c>
      <c r="B7" s="27" t="s">
        <v>12</v>
      </c>
      <c r="C7" s="22">
        <v>30360</v>
      </c>
      <c r="D7" s="22">
        <v>30398</v>
      </c>
      <c r="E7" s="87">
        <f t="shared" si="3"/>
        <v>-1.2500822422527797E-3</v>
      </c>
      <c r="F7" s="73">
        <v>1728313</v>
      </c>
      <c r="G7" s="73">
        <v>1770439</v>
      </c>
      <c r="H7" s="87">
        <f t="shared" si="0"/>
        <v>-2.3794098525845849E-2</v>
      </c>
      <c r="I7" s="24">
        <f t="shared" si="1"/>
        <v>56.927305665349145</v>
      </c>
      <c r="J7" s="24">
        <f t="shared" si="1"/>
        <v>58.241956707678135</v>
      </c>
      <c r="K7" s="87">
        <f t="shared" si="2"/>
        <v>-2.2572233431774058E-2</v>
      </c>
    </row>
    <row r="8" spans="1:11" ht="16.5">
      <c r="A8" s="20" t="s">
        <v>13</v>
      </c>
      <c r="B8" s="27" t="s">
        <v>14</v>
      </c>
      <c r="C8" s="22">
        <v>45401</v>
      </c>
      <c r="D8" s="22">
        <v>48998</v>
      </c>
      <c r="E8" s="87">
        <f t="shared" si="3"/>
        <v>-7.3411159639168944E-2</v>
      </c>
      <c r="F8" s="73">
        <v>5641836</v>
      </c>
      <c r="G8" s="73">
        <v>5184094</v>
      </c>
      <c r="H8" s="87">
        <f t="shared" si="0"/>
        <v>8.8297395841973547E-2</v>
      </c>
      <c r="I8" s="24">
        <f t="shared" si="1"/>
        <v>124.26677826479593</v>
      </c>
      <c r="J8" s="24">
        <f t="shared" si="1"/>
        <v>105.80215519000775</v>
      </c>
      <c r="K8" s="87">
        <f t="shared" si="2"/>
        <v>0.17452029253683887</v>
      </c>
    </row>
    <row r="9" spans="1:11" ht="16.5">
      <c r="A9" s="20" t="s">
        <v>15</v>
      </c>
      <c r="B9" s="27" t="s">
        <v>16</v>
      </c>
      <c r="C9" s="22">
        <v>13030</v>
      </c>
      <c r="D9" s="22">
        <v>15527</v>
      </c>
      <c r="E9" s="87">
        <f t="shared" si="3"/>
        <v>-0.16081664197848908</v>
      </c>
      <c r="F9" s="73">
        <v>1547788</v>
      </c>
      <c r="G9" s="73">
        <v>1938364</v>
      </c>
      <c r="H9" s="87">
        <f t="shared" si="0"/>
        <v>-0.20149775790305638</v>
      </c>
      <c r="I9" s="24">
        <f t="shared" si="1"/>
        <v>118.78649270913277</v>
      </c>
      <c r="J9" s="24">
        <f t="shared" si="1"/>
        <v>124.83828170284022</v>
      </c>
      <c r="K9" s="87">
        <f t="shared" si="2"/>
        <v>-4.8477028930219261E-2</v>
      </c>
    </row>
    <row r="10" spans="1:11" ht="16.5">
      <c r="A10" s="20" t="s">
        <v>17</v>
      </c>
      <c r="B10" s="27" t="s">
        <v>18</v>
      </c>
      <c r="C10" s="22">
        <v>21978</v>
      </c>
      <c r="D10" s="22">
        <v>25854</v>
      </c>
      <c r="E10" s="87">
        <f t="shared" si="3"/>
        <v>-0.14991877465769321</v>
      </c>
      <c r="F10" s="73">
        <v>7302922</v>
      </c>
      <c r="G10" s="73">
        <v>9630683</v>
      </c>
      <c r="H10" s="87">
        <f t="shared" si="0"/>
        <v>-0.24170258744888604</v>
      </c>
      <c r="I10" s="24">
        <f t="shared" si="1"/>
        <v>332.28328328328331</v>
      </c>
      <c r="J10" s="24">
        <f t="shared" si="1"/>
        <v>372.50263015394137</v>
      </c>
      <c r="K10" s="87">
        <f t="shared" si="2"/>
        <v>-0.10797063863424779</v>
      </c>
    </row>
    <row r="11" spans="1:11" ht="20.25" thickBot="1">
      <c r="A11" s="47" t="s">
        <v>19</v>
      </c>
      <c r="B11" s="67" t="s">
        <v>20</v>
      </c>
      <c r="C11" s="60">
        <f>SUM(C5:C10)</f>
        <v>170038</v>
      </c>
      <c r="D11" s="60">
        <f>SUM(D5:D10)</f>
        <v>185546</v>
      </c>
      <c r="E11" s="88">
        <f t="shared" si="3"/>
        <v>-8.358035204208121E-2</v>
      </c>
      <c r="F11" s="74">
        <f>SUM(F5:F10)</f>
        <v>20145063</v>
      </c>
      <c r="G11" s="74">
        <f>SUM(G5:G10)</f>
        <v>23078279</v>
      </c>
      <c r="H11" s="88">
        <f t="shared" si="0"/>
        <v>-0.12709855877901469</v>
      </c>
      <c r="I11" s="69">
        <f t="shared" si="1"/>
        <v>118.47388818969877</v>
      </c>
      <c r="J11" s="69">
        <f t="shared" si="1"/>
        <v>124.38036389897923</v>
      </c>
      <c r="K11" s="88">
        <f t="shared" si="2"/>
        <v>-4.748720396153247E-2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1515</v>
      </c>
      <c r="D13" s="22">
        <v>4275</v>
      </c>
      <c r="E13" s="89">
        <f>(C13-D13)/D13</f>
        <v>-0.64561403508771931</v>
      </c>
      <c r="F13" s="97">
        <v>86541</v>
      </c>
      <c r="G13" s="98">
        <v>225416</v>
      </c>
      <c r="H13" s="89">
        <f>(F13-G13)/G13</f>
        <v>-0.61608315292614546</v>
      </c>
      <c r="I13" s="24">
        <f>F13/C13</f>
        <v>57.122772277227725</v>
      </c>
      <c r="J13" s="24">
        <f>G13/D13</f>
        <v>52.728888888888889</v>
      </c>
      <c r="K13" s="89">
        <f>(I13-J13)/J13</f>
        <v>8.3329716990579741E-2</v>
      </c>
    </row>
    <row r="14" spans="1:11" ht="20.25" thickBot="1">
      <c r="A14" s="47" t="s">
        <v>23</v>
      </c>
      <c r="B14" s="70" t="s">
        <v>75</v>
      </c>
      <c r="C14" s="60">
        <f>C11+C13</f>
        <v>171553</v>
      </c>
      <c r="D14" s="60">
        <f>D11+D13</f>
        <v>189821</v>
      </c>
      <c r="E14" s="88">
        <f>(C14-D14)/D14</f>
        <v>-9.6238034780134971E-2</v>
      </c>
      <c r="F14" s="74">
        <f>F11+F13</f>
        <v>20231604</v>
      </c>
      <c r="G14" s="74">
        <f>G11+G13</f>
        <v>23303695</v>
      </c>
      <c r="H14" s="94">
        <f>(F14-G14)/G14</f>
        <v>-0.13182849329258728</v>
      </c>
      <c r="I14" s="69">
        <f>F14/C14</f>
        <v>117.93209095731348</v>
      </c>
      <c r="J14" s="69">
        <f>G14/D14</f>
        <v>122.7666854562983</v>
      </c>
      <c r="K14" s="88">
        <f>(I14-J14)/J14</f>
        <v>-3.93803455800378E-2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22.5" customHeight="1">
      <c r="A16" s="100" t="s">
        <v>249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241</v>
      </c>
      <c r="D18" s="7" t="s">
        <v>242</v>
      </c>
      <c r="E18" s="9" t="s">
        <v>78</v>
      </c>
      <c r="F18" s="71" t="s">
        <v>243</v>
      </c>
      <c r="G18" s="71" t="s">
        <v>244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32089</v>
      </c>
      <c r="D20" s="22">
        <v>33776</v>
      </c>
      <c r="E20" s="91">
        <f>(C20-D20)/D20</f>
        <v>-4.9946707721459024E-2</v>
      </c>
      <c r="F20" s="73">
        <v>1273127</v>
      </c>
      <c r="G20" s="73">
        <v>1492321</v>
      </c>
      <c r="H20" s="91">
        <f t="shared" ref="H20:H24" si="4">IF(G20,(F20-G20)/G20,0)</f>
        <v>-0.14688126750209907</v>
      </c>
      <c r="I20" s="4"/>
      <c r="J20" s="4"/>
    </row>
    <row r="21" spans="1:10">
      <c r="A21" s="45" t="s">
        <v>29</v>
      </c>
      <c r="B21" s="21" t="s">
        <v>30</v>
      </c>
      <c r="C21" s="4">
        <v>15420</v>
      </c>
      <c r="D21" s="22">
        <v>22457</v>
      </c>
      <c r="E21" s="91">
        <f t="shared" ref="E21:E41" si="5">IF(D21,(C21-D21)/D21,0)</f>
        <v>-0.31335441065146724</v>
      </c>
      <c r="F21" s="73">
        <v>1094200</v>
      </c>
      <c r="G21" s="73">
        <v>1337659</v>
      </c>
      <c r="H21" s="91">
        <f t="shared" si="4"/>
        <v>-0.18200378422303443</v>
      </c>
      <c r="I21" s="4"/>
      <c r="J21" s="4"/>
    </row>
    <row r="22" spans="1:10">
      <c r="A22" s="45" t="s">
        <v>31</v>
      </c>
      <c r="B22" s="21" t="s">
        <v>32</v>
      </c>
      <c r="C22" s="22">
        <v>3130104</v>
      </c>
      <c r="D22" s="22">
        <v>3287502</v>
      </c>
      <c r="E22" s="91">
        <f t="shared" si="5"/>
        <v>-4.787768950406722E-2</v>
      </c>
      <c r="F22" s="73">
        <v>184288907</v>
      </c>
      <c r="G22" s="73">
        <v>217677564</v>
      </c>
      <c r="H22" s="91">
        <f>IF(G22,(F22-G22)/G22,0)</f>
        <v>-0.15338584457881935</v>
      </c>
      <c r="I22" s="4"/>
      <c r="J22" s="4"/>
    </row>
    <row r="23" spans="1:10">
      <c r="A23" s="45" t="s">
        <v>33</v>
      </c>
      <c r="B23" s="21" t="s">
        <v>34</v>
      </c>
      <c r="C23" s="22">
        <v>544589</v>
      </c>
      <c r="D23" s="22">
        <v>545591</v>
      </c>
      <c r="E23" s="91">
        <f t="shared" si="5"/>
        <v>-1.8365405587702143E-3</v>
      </c>
      <c r="F23" s="73">
        <v>58632922</v>
      </c>
      <c r="G23" s="73">
        <v>56826624</v>
      </c>
      <c r="H23" s="91">
        <f t="shared" si="4"/>
        <v>3.1786121941715206E-2</v>
      </c>
      <c r="I23" s="4"/>
      <c r="J23" s="4"/>
    </row>
    <row r="24" spans="1:10">
      <c r="A24" s="45" t="s">
        <v>35</v>
      </c>
      <c r="B24" s="21" t="s">
        <v>36</v>
      </c>
      <c r="C24" s="22">
        <v>71727</v>
      </c>
      <c r="D24" s="22">
        <v>62318</v>
      </c>
      <c r="E24" s="91">
        <f t="shared" si="5"/>
        <v>0.15098366443082256</v>
      </c>
      <c r="F24" s="73">
        <v>4556128</v>
      </c>
      <c r="G24" s="73">
        <v>4064592</v>
      </c>
      <c r="H24" s="92">
        <f t="shared" si="4"/>
        <v>0.12093120293500553</v>
      </c>
      <c r="I24" s="4"/>
      <c r="J24" s="4"/>
    </row>
    <row r="25" spans="1:10">
      <c r="A25" s="45" t="s">
        <v>37</v>
      </c>
      <c r="B25" s="21" t="s">
        <v>38</v>
      </c>
      <c r="C25" s="22">
        <v>62155</v>
      </c>
      <c r="D25" s="22">
        <v>114084</v>
      </c>
      <c r="E25" s="87">
        <f t="shared" si="5"/>
        <v>-0.45518214648855232</v>
      </c>
      <c r="F25" s="73">
        <v>2332664</v>
      </c>
      <c r="G25" s="73">
        <v>1851990</v>
      </c>
      <c r="H25" s="91">
        <f>IF(G25,(F25-G25)/G25,0)</f>
        <v>0.25954459797299123</v>
      </c>
      <c r="I25" s="4"/>
      <c r="J25" s="4"/>
    </row>
    <row r="26" spans="1:10">
      <c r="A26" s="45" t="s">
        <v>39</v>
      </c>
      <c r="B26" s="21" t="s">
        <v>40</v>
      </c>
      <c r="C26" s="22">
        <v>337635</v>
      </c>
      <c r="D26" s="22">
        <v>412526</v>
      </c>
      <c r="E26" s="87">
        <f t="shared" si="5"/>
        <v>-0.18154249671535855</v>
      </c>
      <c r="F26" s="73">
        <v>13171243</v>
      </c>
      <c r="G26" s="73">
        <v>15311656</v>
      </c>
      <c r="H26" s="91">
        <f t="shared" ref="H26:H41" si="6">IF(G26,(F26-G26)/G26,0)</f>
        <v>-0.1397897784537479</v>
      </c>
      <c r="I26" s="4"/>
      <c r="J26" s="4"/>
    </row>
    <row r="27" spans="1:10">
      <c r="A27" s="45">
        <v>87149320103</v>
      </c>
      <c r="B27" s="21" t="s">
        <v>89</v>
      </c>
      <c r="C27" s="22">
        <v>3130</v>
      </c>
      <c r="D27" s="22">
        <v>4523</v>
      </c>
      <c r="E27" s="87">
        <f>IF(D27,(C27-D27)/D27,0)</f>
        <v>-0.30798142825558256</v>
      </c>
      <c r="F27" s="73">
        <v>79460</v>
      </c>
      <c r="G27" s="73">
        <v>134327</v>
      </c>
      <c r="H27" s="91">
        <f t="shared" si="6"/>
        <v>-0.40845846330224006</v>
      </c>
      <c r="I27" s="4"/>
      <c r="J27" s="4"/>
    </row>
    <row r="28" spans="1:10">
      <c r="A28" s="45" t="s">
        <v>41</v>
      </c>
      <c r="B28" s="21" t="s">
        <v>42</v>
      </c>
      <c r="C28" s="22">
        <v>17918</v>
      </c>
      <c r="D28" s="22">
        <v>16430</v>
      </c>
      <c r="E28" s="87">
        <f t="shared" si="5"/>
        <v>9.056603773584905E-2</v>
      </c>
      <c r="F28" s="73">
        <v>292510</v>
      </c>
      <c r="G28" s="73">
        <v>207096</v>
      </c>
      <c r="H28" s="91">
        <f t="shared" si="6"/>
        <v>0.41243674431181676</v>
      </c>
      <c r="I28" s="4"/>
      <c r="J28" s="4"/>
    </row>
    <row r="29" spans="1:10">
      <c r="A29" s="45" t="s">
        <v>43</v>
      </c>
      <c r="B29" s="21" t="s">
        <v>44</v>
      </c>
      <c r="C29" s="22">
        <v>1080255</v>
      </c>
      <c r="D29" s="22">
        <v>691662</v>
      </c>
      <c r="E29" s="87">
        <f t="shared" si="5"/>
        <v>0.56182499544575237</v>
      </c>
      <c r="F29" s="73">
        <v>13704811</v>
      </c>
      <c r="G29" s="73">
        <v>10358605</v>
      </c>
      <c r="H29" s="91">
        <f t="shared" si="6"/>
        <v>0.32303635479873977</v>
      </c>
      <c r="I29" s="4"/>
      <c r="J29" s="4"/>
    </row>
    <row r="30" spans="1:10">
      <c r="A30" s="45" t="s">
        <v>45</v>
      </c>
      <c r="B30" s="21" t="s">
        <v>46</v>
      </c>
      <c r="C30" s="22">
        <v>506905</v>
      </c>
      <c r="D30" s="22">
        <v>426015</v>
      </c>
      <c r="E30" s="87">
        <f t="shared" si="5"/>
        <v>0.18987594333532856</v>
      </c>
      <c r="F30" s="73">
        <v>5521595</v>
      </c>
      <c r="G30" s="73">
        <v>4697624</v>
      </c>
      <c r="H30" s="91">
        <f t="shared" si="6"/>
        <v>0.17540164985533113</v>
      </c>
      <c r="I30" s="4"/>
      <c r="J30" s="4"/>
    </row>
    <row r="31" spans="1:10">
      <c r="A31" s="45" t="s">
        <v>47</v>
      </c>
      <c r="B31" s="21" t="s">
        <v>48</v>
      </c>
      <c r="C31" s="22">
        <v>220578</v>
      </c>
      <c r="D31" s="22">
        <v>222597</v>
      </c>
      <c r="E31" s="87">
        <f t="shared" si="5"/>
        <v>-9.0702031024676878E-3</v>
      </c>
      <c r="F31" s="73">
        <v>1441757</v>
      </c>
      <c r="G31" s="73">
        <v>2678043</v>
      </c>
      <c r="H31" s="91">
        <f t="shared" si="6"/>
        <v>-0.46163784524744372</v>
      </c>
      <c r="I31" s="4"/>
      <c r="J31" s="4"/>
    </row>
    <row r="32" spans="1:10">
      <c r="A32" s="45" t="s">
        <v>49</v>
      </c>
      <c r="B32" s="21" t="s">
        <v>50</v>
      </c>
      <c r="C32" s="22">
        <v>832776</v>
      </c>
      <c r="D32" s="22">
        <v>626709</v>
      </c>
      <c r="E32" s="87">
        <f t="shared" si="5"/>
        <v>0.32880810711191316</v>
      </c>
      <c r="F32" s="73">
        <v>9143584</v>
      </c>
      <c r="G32" s="73">
        <v>6075415</v>
      </c>
      <c r="H32" s="91">
        <f t="shared" si="6"/>
        <v>0.50501389617005588</v>
      </c>
      <c r="I32" s="4"/>
      <c r="J32" s="4"/>
    </row>
    <row r="33" spans="1:10">
      <c r="A33" s="45" t="s">
        <v>51</v>
      </c>
      <c r="B33" s="21" t="s">
        <v>52</v>
      </c>
      <c r="C33" s="22">
        <v>511097</v>
      </c>
      <c r="D33" s="22">
        <v>419587</v>
      </c>
      <c r="E33" s="87">
        <f t="shared" si="5"/>
        <v>0.21809541287027481</v>
      </c>
      <c r="F33" s="73">
        <v>1887760</v>
      </c>
      <c r="G33" s="73">
        <v>1772931</v>
      </c>
      <c r="H33" s="92">
        <f t="shared" si="6"/>
        <v>6.4767890008127785E-2</v>
      </c>
      <c r="I33" s="4"/>
      <c r="J33" s="4"/>
    </row>
    <row r="34" spans="1:10">
      <c r="A34" s="45" t="s">
        <v>53</v>
      </c>
      <c r="B34" s="21" t="s">
        <v>54</v>
      </c>
      <c r="C34" s="22">
        <v>135413</v>
      </c>
      <c r="D34" s="22">
        <v>144267</v>
      </c>
      <c r="E34" s="87">
        <f t="shared" si="5"/>
        <v>-6.1372316607401556E-2</v>
      </c>
      <c r="F34" s="73">
        <v>3425234</v>
      </c>
      <c r="G34" s="73">
        <v>3680921</v>
      </c>
      <c r="H34" s="91">
        <f t="shared" si="6"/>
        <v>-6.9462778473104961E-2</v>
      </c>
      <c r="I34" s="4"/>
      <c r="J34" s="4"/>
    </row>
    <row r="35" spans="1:10">
      <c r="A35" s="45">
        <v>87149320906</v>
      </c>
      <c r="B35" s="21" t="s">
        <v>88</v>
      </c>
      <c r="C35" s="22">
        <v>206001</v>
      </c>
      <c r="D35" s="22">
        <v>153781</v>
      </c>
      <c r="E35" s="87">
        <f t="shared" si="5"/>
        <v>0.33957380950832677</v>
      </c>
      <c r="F35" s="73">
        <v>2075576</v>
      </c>
      <c r="G35" s="73">
        <v>1211544</v>
      </c>
      <c r="H35" s="91">
        <f t="shared" si="6"/>
        <v>0.71316600965379717</v>
      </c>
      <c r="I35" s="4"/>
      <c r="J35" s="4"/>
    </row>
    <row r="36" spans="1:10">
      <c r="A36" s="45" t="s">
        <v>55</v>
      </c>
      <c r="B36" s="21" t="s">
        <v>56</v>
      </c>
      <c r="C36" s="22">
        <v>33965</v>
      </c>
      <c r="D36" s="22">
        <v>25944</v>
      </c>
      <c r="E36" s="87">
        <f t="shared" si="5"/>
        <v>0.30916589577551651</v>
      </c>
      <c r="F36" s="73">
        <v>136451</v>
      </c>
      <c r="G36" s="73">
        <v>87277</v>
      </c>
      <c r="H36" s="92">
        <f t="shared" si="6"/>
        <v>0.56342449900890268</v>
      </c>
      <c r="I36" s="4"/>
      <c r="J36" s="4"/>
    </row>
    <row r="37" spans="1:10">
      <c r="A37" s="45" t="s">
        <v>57</v>
      </c>
      <c r="B37" s="21" t="s">
        <v>58</v>
      </c>
      <c r="C37" s="22">
        <v>96037</v>
      </c>
      <c r="D37" s="22">
        <v>123951</v>
      </c>
      <c r="E37" s="87">
        <f t="shared" si="5"/>
        <v>-0.22520189429693993</v>
      </c>
      <c r="F37" s="73">
        <v>2867351</v>
      </c>
      <c r="G37" s="73">
        <v>3040037</v>
      </c>
      <c r="H37" s="91">
        <f t="shared" si="6"/>
        <v>-5.6803913899732141E-2</v>
      </c>
      <c r="I37" s="4"/>
      <c r="J37" s="4"/>
    </row>
    <row r="38" spans="1:10">
      <c r="A38" s="45" t="s">
        <v>59</v>
      </c>
      <c r="B38" s="21" t="s">
        <v>60</v>
      </c>
      <c r="C38" s="22">
        <v>264171</v>
      </c>
      <c r="D38" s="22">
        <v>276179</v>
      </c>
      <c r="E38" s="87">
        <f t="shared" si="5"/>
        <v>-4.3479048008718983E-2</v>
      </c>
      <c r="F38" s="73">
        <v>11086879</v>
      </c>
      <c r="G38" s="73">
        <v>11905413</v>
      </c>
      <c r="H38" s="91">
        <f t="shared" si="6"/>
        <v>-6.875309575568693E-2</v>
      </c>
      <c r="I38" s="4"/>
      <c r="J38" s="4"/>
    </row>
    <row r="39" spans="1:10">
      <c r="A39" s="45" t="s">
        <v>61</v>
      </c>
      <c r="B39" s="21" t="s">
        <v>62</v>
      </c>
      <c r="C39" s="22">
        <v>282840</v>
      </c>
      <c r="D39" s="22">
        <v>296918</v>
      </c>
      <c r="E39" s="87">
        <f t="shared" si="5"/>
        <v>-4.7413764069541085E-2</v>
      </c>
      <c r="F39" s="73">
        <v>21318143</v>
      </c>
      <c r="G39" s="73">
        <v>16059755</v>
      </c>
      <c r="H39" s="91">
        <f t="shared" si="6"/>
        <v>0.32742641466199202</v>
      </c>
      <c r="I39" s="4"/>
      <c r="J39" s="4"/>
    </row>
    <row r="40" spans="1:10">
      <c r="A40" s="45" t="s">
        <v>63</v>
      </c>
      <c r="B40" s="21" t="s">
        <v>64</v>
      </c>
      <c r="C40" s="22">
        <v>575046</v>
      </c>
      <c r="D40" s="22">
        <v>599745</v>
      </c>
      <c r="E40" s="87">
        <f t="shared" si="5"/>
        <v>-4.1182502563589525E-2</v>
      </c>
      <c r="F40" s="73">
        <v>3071372</v>
      </c>
      <c r="G40" s="73">
        <v>3201566</v>
      </c>
      <c r="H40" s="91">
        <f t="shared" si="6"/>
        <v>-4.0665724211214137E-2</v>
      </c>
      <c r="I40" s="4"/>
      <c r="J40" s="4"/>
    </row>
    <row r="41" spans="1:10">
      <c r="A41" s="45" t="s">
        <v>65</v>
      </c>
      <c r="B41" s="21" t="s">
        <v>66</v>
      </c>
      <c r="C41" s="22">
        <v>177026</v>
      </c>
      <c r="D41" s="22">
        <v>198462</v>
      </c>
      <c r="E41" s="87">
        <f t="shared" si="5"/>
        <v>-0.10801060152573289</v>
      </c>
      <c r="F41" s="73">
        <v>954965</v>
      </c>
      <c r="G41" s="73">
        <v>1028857</v>
      </c>
      <c r="H41" s="91">
        <f t="shared" si="6"/>
        <v>-7.181950455699869E-2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9136877</v>
      </c>
      <c r="D42" s="60">
        <f>SUM(D20:D41)</f>
        <v>8705024</v>
      </c>
      <c r="E42" s="88">
        <f t="shared" ref="E42" si="7">(C42-D42)/D42</f>
        <v>4.960962772762028E-2</v>
      </c>
      <c r="F42" s="74">
        <f>SUM(F20:F41)</f>
        <v>342356639</v>
      </c>
      <c r="G42" s="74">
        <f>SUM(G20:G41)</f>
        <v>364701817</v>
      </c>
      <c r="H42" s="88">
        <f t="shared" ref="H42" si="8">(F42-G42)/G42</f>
        <v>-6.1269719421222404E-2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403" priority="7" operator="greaterThanOrEqual">
      <formula>0</formula>
    </cfRule>
    <cfRule type="cellIs" dxfId="402" priority="8" operator="lessThan">
      <formula>0</formula>
    </cfRule>
  </conditionalFormatting>
  <conditionalFormatting sqref="E13">
    <cfRule type="cellIs" dxfId="401" priority="11" operator="greaterThanOrEqual">
      <formula>0</formula>
    </cfRule>
    <cfRule type="cellIs" dxfId="400" priority="12" operator="lessThan">
      <formula>0</formula>
    </cfRule>
  </conditionalFormatting>
  <conditionalFormatting sqref="E25:E41">
    <cfRule type="cellIs" dxfId="399" priority="9" operator="greaterThanOrEqual">
      <formula>0</formula>
    </cfRule>
    <cfRule type="cellIs" dxfId="398" priority="10" operator="lessThan">
      <formula>0</formula>
    </cfRule>
  </conditionalFormatting>
  <conditionalFormatting sqref="H5:H10">
    <cfRule type="cellIs" dxfId="397" priority="3" operator="greaterThanOrEqual">
      <formula>0</formula>
    </cfRule>
    <cfRule type="cellIs" dxfId="396" priority="4" operator="lessThan">
      <formula>0</formula>
    </cfRule>
  </conditionalFormatting>
  <conditionalFormatting sqref="H13">
    <cfRule type="cellIs" dxfId="395" priority="1" operator="greaterThanOrEqual">
      <formula>0</formula>
    </cfRule>
    <cfRule type="cellIs" dxfId="394" priority="2" operator="lessThan">
      <formula>0</formula>
    </cfRule>
  </conditionalFormatting>
  <conditionalFormatting sqref="H24">
    <cfRule type="cellIs" dxfId="393" priority="23" operator="greaterThanOrEqual">
      <formula>0</formula>
    </cfRule>
    <cfRule type="cellIs" dxfId="392" priority="24" operator="lessThan">
      <formula>0</formula>
    </cfRule>
  </conditionalFormatting>
  <conditionalFormatting sqref="H33">
    <cfRule type="cellIs" dxfId="391" priority="18" operator="greaterThanOrEqual">
      <formula>0</formula>
    </cfRule>
    <cfRule type="cellIs" dxfId="390" priority="19" operator="lessThan">
      <formula>0</formula>
    </cfRule>
    <cfRule type="cellIs" dxfId="389" priority="20" operator="lessThanOrEqual">
      <formula>0</formula>
    </cfRule>
    <cfRule type="cellIs" priority="21" operator="greaterThanOrEqual">
      <formula>0</formula>
    </cfRule>
    <cfRule type="cellIs" dxfId="388" priority="22" operator="lessThan">
      <formula>0</formula>
    </cfRule>
  </conditionalFormatting>
  <conditionalFormatting sqref="H36">
    <cfRule type="cellIs" dxfId="387" priority="13" operator="greaterThanOrEqual">
      <formula>0</formula>
    </cfRule>
    <cfRule type="cellIs" dxfId="386" priority="14" operator="lessThan">
      <formula>0</formula>
    </cfRule>
    <cfRule type="cellIs" dxfId="385" priority="15" operator="lessThanOrEqual">
      <formula>0</formula>
    </cfRule>
    <cfRule type="cellIs" priority="16" operator="greaterThanOrEqual">
      <formula>0</formula>
    </cfRule>
    <cfRule type="cellIs" dxfId="384" priority="17" operator="lessThan">
      <formula>0</formula>
    </cfRule>
  </conditionalFormatting>
  <conditionalFormatting sqref="K5:K10">
    <cfRule type="cellIs" dxfId="383" priority="25" operator="greaterThanOrEqual">
      <formula>0</formula>
    </cfRule>
    <cfRule type="cellIs" dxfId="382" priority="26" operator="lessThan">
      <formula>0</formula>
    </cfRule>
  </conditionalFormatting>
  <conditionalFormatting sqref="K13">
    <cfRule type="cellIs" dxfId="381" priority="5" operator="greaterThanOrEqual">
      <formula>0</formula>
    </cfRule>
    <cfRule type="cellIs" dxfId="380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C507B-56B7-4E26-B32D-B54D97B56ECD}">
  <sheetPr>
    <tabColor rgb="FF99CCFF"/>
    <pageSetUpPr fitToPage="1"/>
  </sheetPr>
  <dimension ref="A1:J89"/>
  <sheetViews>
    <sheetView zoomScaleNormal="100" workbookViewId="0">
      <selection activeCell="A2" sqref="A2"/>
    </sheetView>
  </sheetViews>
  <sheetFormatPr defaultRowHeight="15.75"/>
  <cols>
    <col min="1" max="1" width="14.5" style="2" customWidth="1"/>
    <col min="2" max="2" width="25" style="3" customWidth="1"/>
    <col min="3" max="3" width="14" style="4" customWidth="1"/>
    <col min="4" max="4" width="14.375" style="4" customWidth="1"/>
    <col min="5" max="5" width="13.5" style="4" customWidth="1"/>
    <col min="6" max="8" width="15.625" style="4" customWidth="1"/>
    <col min="9" max="9" width="13.875" style="3" customWidth="1"/>
    <col min="10" max="10" width="12.625" style="3" customWidth="1"/>
    <col min="11" max="12" width="9.75" style="3" customWidth="1"/>
    <col min="13" max="256" width="9" style="3"/>
    <col min="257" max="257" width="14.5" style="3" customWidth="1"/>
    <col min="258" max="258" width="27.375" style="3" customWidth="1"/>
    <col min="259" max="259" width="14" style="3" customWidth="1"/>
    <col min="260" max="260" width="14.375" style="3" customWidth="1"/>
    <col min="261" max="261" width="13.5" style="3" customWidth="1"/>
    <col min="262" max="262" width="18.375" style="3" customWidth="1"/>
    <col min="263" max="263" width="15.25" style="3" customWidth="1"/>
    <col min="264" max="264" width="16" style="3" customWidth="1"/>
    <col min="265" max="265" width="13.875" style="3" customWidth="1"/>
    <col min="266" max="266" width="11.75" style="3" customWidth="1"/>
    <col min="267" max="268" width="9.75" style="3" customWidth="1"/>
    <col min="269" max="512" width="9" style="3"/>
    <col min="513" max="513" width="14.5" style="3" customWidth="1"/>
    <col min="514" max="514" width="27.375" style="3" customWidth="1"/>
    <col min="515" max="515" width="14" style="3" customWidth="1"/>
    <col min="516" max="516" width="14.375" style="3" customWidth="1"/>
    <col min="517" max="517" width="13.5" style="3" customWidth="1"/>
    <col min="518" max="518" width="18.375" style="3" customWidth="1"/>
    <col min="519" max="519" width="15.25" style="3" customWidth="1"/>
    <col min="520" max="520" width="16" style="3" customWidth="1"/>
    <col min="521" max="521" width="13.875" style="3" customWidth="1"/>
    <col min="522" max="522" width="11.75" style="3" customWidth="1"/>
    <col min="523" max="524" width="9.75" style="3" customWidth="1"/>
    <col min="525" max="768" width="9" style="3"/>
    <col min="769" max="769" width="14.5" style="3" customWidth="1"/>
    <col min="770" max="770" width="27.375" style="3" customWidth="1"/>
    <col min="771" max="771" width="14" style="3" customWidth="1"/>
    <col min="772" max="772" width="14.375" style="3" customWidth="1"/>
    <col min="773" max="773" width="13.5" style="3" customWidth="1"/>
    <col min="774" max="774" width="18.375" style="3" customWidth="1"/>
    <col min="775" max="775" width="15.25" style="3" customWidth="1"/>
    <col min="776" max="776" width="16" style="3" customWidth="1"/>
    <col min="777" max="777" width="13.875" style="3" customWidth="1"/>
    <col min="778" max="778" width="11.75" style="3" customWidth="1"/>
    <col min="779" max="780" width="9.75" style="3" customWidth="1"/>
    <col min="781" max="1024" width="9" style="3"/>
    <col min="1025" max="1025" width="14.5" style="3" customWidth="1"/>
    <col min="1026" max="1026" width="27.375" style="3" customWidth="1"/>
    <col min="1027" max="1027" width="14" style="3" customWidth="1"/>
    <col min="1028" max="1028" width="14.375" style="3" customWidth="1"/>
    <col min="1029" max="1029" width="13.5" style="3" customWidth="1"/>
    <col min="1030" max="1030" width="18.375" style="3" customWidth="1"/>
    <col min="1031" max="1031" width="15.25" style="3" customWidth="1"/>
    <col min="1032" max="1032" width="16" style="3" customWidth="1"/>
    <col min="1033" max="1033" width="13.875" style="3" customWidth="1"/>
    <col min="1034" max="1034" width="11.75" style="3" customWidth="1"/>
    <col min="1035" max="1036" width="9.75" style="3" customWidth="1"/>
    <col min="1037" max="1280" width="9" style="3"/>
    <col min="1281" max="1281" width="14.5" style="3" customWidth="1"/>
    <col min="1282" max="1282" width="27.375" style="3" customWidth="1"/>
    <col min="1283" max="1283" width="14" style="3" customWidth="1"/>
    <col min="1284" max="1284" width="14.375" style="3" customWidth="1"/>
    <col min="1285" max="1285" width="13.5" style="3" customWidth="1"/>
    <col min="1286" max="1286" width="18.375" style="3" customWidth="1"/>
    <col min="1287" max="1287" width="15.25" style="3" customWidth="1"/>
    <col min="1288" max="1288" width="16" style="3" customWidth="1"/>
    <col min="1289" max="1289" width="13.875" style="3" customWidth="1"/>
    <col min="1290" max="1290" width="11.75" style="3" customWidth="1"/>
    <col min="1291" max="1292" width="9.75" style="3" customWidth="1"/>
    <col min="1293" max="1536" width="9" style="3"/>
    <col min="1537" max="1537" width="14.5" style="3" customWidth="1"/>
    <col min="1538" max="1538" width="27.375" style="3" customWidth="1"/>
    <col min="1539" max="1539" width="14" style="3" customWidth="1"/>
    <col min="1540" max="1540" width="14.375" style="3" customWidth="1"/>
    <col min="1541" max="1541" width="13.5" style="3" customWidth="1"/>
    <col min="1542" max="1542" width="18.375" style="3" customWidth="1"/>
    <col min="1543" max="1543" width="15.25" style="3" customWidth="1"/>
    <col min="1544" max="1544" width="16" style="3" customWidth="1"/>
    <col min="1545" max="1545" width="13.875" style="3" customWidth="1"/>
    <col min="1546" max="1546" width="11.75" style="3" customWidth="1"/>
    <col min="1547" max="1548" width="9.75" style="3" customWidth="1"/>
    <col min="1549" max="1792" width="9" style="3"/>
    <col min="1793" max="1793" width="14.5" style="3" customWidth="1"/>
    <col min="1794" max="1794" width="27.375" style="3" customWidth="1"/>
    <col min="1795" max="1795" width="14" style="3" customWidth="1"/>
    <col min="1796" max="1796" width="14.375" style="3" customWidth="1"/>
    <col min="1797" max="1797" width="13.5" style="3" customWidth="1"/>
    <col min="1798" max="1798" width="18.375" style="3" customWidth="1"/>
    <col min="1799" max="1799" width="15.25" style="3" customWidth="1"/>
    <col min="1800" max="1800" width="16" style="3" customWidth="1"/>
    <col min="1801" max="1801" width="13.875" style="3" customWidth="1"/>
    <col min="1802" max="1802" width="11.75" style="3" customWidth="1"/>
    <col min="1803" max="1804" width="9.75" style="3" customWidth="1"/>
    <col min="1805" max="2048" width="9" style="3"/>
    <col min="2049" max="2049" width="14.5" style="3" customWidth="1"/>
    <col min="2050" max="2050" width="27.375" style="3" customWidth="1"/>
    <col min="2051" max="2051" width="14" style="3" customWidth="1"/>
    <col min="2052" max="2052" width="14.375" style="3" customWidth="1"/>
    <col min="2053" max="2053" width="13.5" style="3" customWidth="1"/>
    <col min="2054" max="2054" width="18.375" style="3" customWidth="1"/>
    <col min="2055" max="2055" width="15.25" style="3" customWidth="1"/>
    <col min="2056" max="2056" width="16" style="3" customWidth="1"/>
    <col min="2057" max="2057" width="13.875" style="3" customWidth="1"/>
    <col min="2058" max="2058" width="11.75" style="3" customWidth="1"/>
    <col min="2059" max="2060" width="9.75" style="3" customWidth="1"/>
    <col min="2061" max="2304" width="9" style="3"/>
    <col min="2305" max="2305" width="14.5" style="3" customWidth="1"/>
    <col min="2306" max="2306" width="27.375" style="3" customWidth="1"/>
    <col min="2307" max="2307" width="14" style="3" customWidth="1"/>
    <col min="2308" max="2308" width="14.375" style="3" customWidth="1"/>
    <col min="2309" max="2309" width="13.5" style="3" customWidth="1"/>
    <col min="2310" max="2310" width="18.375" style="3" customWidth="1"/>
    <col min="2311" max="2311" width="15.25" style="3" customWidth="1"/>
    <col min="2312" max="2312" width="16" style="3" customWidth="1"/>
    <col min="2313" max="2313" width="13.875" style="3" customWidth="1"/>
    <col min="2314" max="2314" width="11.75" style="3" customWidth="1"/>
    <col min="2315" max="2316" width="9.75" style="3" customWidth="1"/>
    <col min="2317" max="2560" width="9" style="3"/>
    <col min="2561" max="2561" width="14.5" style="3" customWidth="1"/>
    <col min="2562" max="2562" width="27.375" style="3" customWidth="1"/>
    <col min="2563" max="2563" width="14" style="3" customWidth="1"/>
    <col min="2564" max="2564" width="14.375" style="3" customWidth="1"/>
    <col min="2565" max="2565" width="13.5" style="3" customWidth="1"/>
    <col min="2566" max="2566" width="18.375" style="3" customWidth="1"/>
    <col min="2567" max="2567" width="15.25" style="3" customWidth="1"/>
    <col min="2568" max="2568" width="16" style="3" customWidth="1"/>
    <col min="2569" max="2569" width="13.875" style="3" customWidth="1"/>
    <col min="2570" max="2570" width="11.75" style="3" customWidth="1"/>
    <col min="2571" max="2572" width="9.75" style="3" customWidth="1"/>
    <col min="2573" max="2816" width="9" style="3"/>
    <col min="2817" max="2817" width="14.5" style="3" customWidth="1"/>
    <col min="2818" max="2818" width="27.375" style="3" customWidth="1"/>
    <col min="2819" max="2819" width="14" style="3" customWidth="1"/>
    <col min="2820" max="2820" width="14.375" style="3" customWidth="1"/>
    <col min="2821" max="2821" width="13.5" style="3" customWidth="1"/>
    <col min="2822" max="2822" width="18.375" style="3" customWidth="1"/>
    <col min="2823" max="2823" width="15.25" style="3" customWidth="1"/>
    <col min="2824" max="2824" width="16" style="3" customWidth="1"/>
    <col min="2825" max="2825" width="13.875" style="3" customWidth="1"/>
    <col min="2826" max="2826" width="11.75" style="3" customWidth="1"/>
    <col min="2827" max="2828" width="9.75" style="3" customWidth="1"/>
    <col min="2829" max="3072" width="9" style="3"/>
    <col min="3073" max="3073" width="14.5" style="3" customWidth="1"/>
    <col min="3074" max="3074" width="27.375" style="3" customWidth="1"/>
    <col min="3075" max="3075" width="14" style="3" customWidth="1"/>
    <col min="3076" max="3076" width="14.375" style="3" customWidth="1"/>
    <col min="3077" max="3077" width="13.5" style="3" customWidth="1"/>
    <col min="3078" max="3078" width="18.375" style="3" customWidth="1"/>
    <col min="3079" max="3079" width="15.25" style="3" customWidth="1"/>
    <col min="3080" max="3080" width="16" style="3" customWidth="1"/>
    <col min="3081" max="3081" width="13.875" style="3" customWidth="1"/>
    <col min="3082" max="3082" width="11.75" style="3" customWidth="1"/>
    <col min="3083" max="3084" width="9.75" style="3" customWidth="1"/>
    <col min="3085" max="3328" width="9" style="3"/>
    <col min="3329" max="3329" width="14.5" style="3" customWidth="1"/>
    <col min="3330" max="3330" width="27.375" style="3" customWidth="1"/>
    <col min="3331" max="3331" width="14" style="3" customWidth="1"/>
    <col min="3332" max="3332" width="14.375" style="3" customWidth="1"/>
    <col min="3333" max="3333" width="13.5" style="3" customWidth="1"/>
    <col min="3334" max="3334" width="18.375" style="3" customWidth="1"/>
    <col min="3335" max="3335" width="15.25" style="3" customWidth="1"/>
    <col min="3336" max="3336" width="16" style="3" customWidth="1"/>
    <col min="3337" max="3337" width="13.875" style="3" customWidth="1"/>
    <col min="3338" max="3338" width="11.75" style="3" customWidth="1"/>
    <col min="3339" max="3340" width="9.75" style="3" customWidth="1"/>
    <col min="3341" max="3584" width="9" style="3"/>
    <col min="3585" max="3585" width="14.5" style="3" customWidth="1"/>
    <col min="3586" max="3586" width="27.375" style="3" customWidth="1"/>
    <col min="3587" max="3587" width="14" style="3" customWidth="1"/>
    <col min="3588" max="3588" width="14.375" style="3" customWidth="1"/>
    <col min="3589" max="3589" width="13.5" style="3" customWidth="1"/>
    <col min="3590" max="3590" width="18.375" style="3" customWidth="1"/>
    <col min="3591" max="3591" width="15.25" style="3" customWidth="1"/>
    <col min="3592" max="3592" width="16" style="3" customWidth="1"/>
    <col min="3593" max="3593" width="13.875" style="3" customWidth="1"/>
    <col min="3594" max="3594" width="11.75" style="3" customWidth="1"/>
    <col min="3595" max="3596" width="9.75" style="3" customWidth="1"/>
    <col min="3597" max="3840" width="9" style="3"/>
    <col min="3841" max="3841" width="14.5" style="3" customWidth="1"/>
    <col min="3842" max="3842" width="27.375" style="3" customWidth="1"/>
    <col min="3843" max="3843" width="14" style="3" customWidth="1"/>
    <col min="3844" max="3844" width="14.375" style="3" customWidth="1"/>
    <col min="3845" max="3845" width="13.5" style="3" customWidth="1"/>
    <col min="3846" max="3846" width="18.375" style="3" customWidth="1"/>
    <col min="3847" max="3847" width="15.25" style="3" customWidth="1"/>
    <col min="3848" max="3848" width="16" style="3" customWidth="1"/>
    <col min="3849" max="3849" width="13.875" style="3" customWidth="1"/>
    <col min="3850" max="3850" width="11.75" style="3" customWidth="1"/>
    <col min="3851" max="3852" width="9.75" style="3" customWidth="1"/>
    <col min="3853" max="4096" width="9" style="3"/>
    <col min="4097" max="4097" width="14.5" style="3" customWidth="1"/>
    <col min="4098" max="4098" width="27.375" style="3" customWidth="1"/>
    <col min="4099" max="4099" width="14" style="3" customWidth="1"/>
    <col min="4100" max="4100" width="14.375" style="3" customWidth="1"/>
    <col min="4101" max="4101" width="13.5" style="3" customWidth="1"/>
    <col min="4102" max="4102" width="18.375" style="3" customWidth="1"/>
    <col min="4103" max="4103" width="15.25" style="3" customWidth="1"/>
    <col min="4104" max="4104" width="16" style="3" customWidth="1"/>
    <col min="4105" max="4105" width="13.875" style="3" customWidth="1"/>
    <col min="4106" max="4106" width="11.75" style="3" customWidth="1"/>
    <col min="4107" max="4108" width="9.75" style="3" customWidth="1"/>
    <col min="4109" max="4352" width="9" style="3"/>
    <col min="4353" max="4353" width="14.5" style="3" customWidth="1"/>
    <col min="4354" max="4354" width="27.375" style="3" customWidth="1"/>
    <col min="4355" max="4355" width="14" style="3" customWidth="1"/>
    <col min="4356" max="4356" width="14.375" style="3" customWidth="1"/>
    <col min="4357" max="4357" width="13.5" style="3" customWidth="1"/>
    <col min="4358" max="4358" width="18.375" style="3" customWidth="1"/>
    <col min="4359" max="4359" width="15.25" style="3" customWidth="1"/>
    <col min="4360" max="4360" width="16" style="3" customWidth="1"/>
    <col min="4361" max="4361" width="13.875" style="3" customWidth="1"/>
    <col min="4362" max="4362" width="11.75" style="3" customWidth="1"/>
    <col min="4363" max="4364" width="9.75" style="3" customWidth="1"/>
    <col min="4365" max="4608" width="9" style="3"/>
    <col min="4609" max="4609" width="14.5" style="3" customWidth="1"/>
    <col min="4610" max="4610" width="27.375" style="3" customWidth="1"/>
    <col min="4611" max="4611" width="14" style="3" customWidth="1"/>
    <col min="4612" max="4612" width="14.375" style="3" customWidth="1"/>
    <col min="4613" max="4613" width="13.5" style="3" customWidth="1"/>
    <col min="4614" max="4614" width="18.375" style="3" customWidth="1"/>
    <col min="4615" max="4615" width="15.25" style="3" customWidth="1"/>
    <col min="4616" max="4616" width="16" style="3" customWidth="1"/>
    <col min="4617" max="4617" width="13.875" style="3" customWidth="1"/>
    <col min="4618" max="4618" width="11.75" style="3" customWidth="1"/>
    <col min="4619" max="4620" width="9.75" style="3" customWidth="1"/>
    <col min="4621" max="4864" width="9" style="3"/>
    <col min="4865" max="4865" width="14.5" style="3" customWidth="1"/>
    <col min="4866" max="4866" width="27.375" style="3" customWidth="1"/>
    <col min="4867" max="4867" width="14" style="3" customWidth="1"/>
    <col min="4868" max="4868" width="14.375" style="3" customWidth="1"/>
    <col min="4869" max="4869" width="13.5" style="3" customWidth="1"/>
    <col min="4870" max="4870" width="18.375" style="3" customWidth="1"/>
    <col min="4871" max="4871" width="15.25" style="3" customWidth="1"/>
    <col min="4872" max="4872" width="16" style="3" customWidth="1"/>
    <col min="4873" max="4873" width="13.875" style="3" customWidth="1"/>
    <col min="4874" max="4874" width="11.75" style="3" customWidth="1"/>
    <col min="4875" max="4876" width="9.75" style="3" customWidth="1"/>
    <col min="4877" max="5120" width="9" style="3"/>
    <col min="5121" max="5121" width="14.5" style="3" customWidth="1"/>
    <col min="5122" max="5122" width="27.375" style="3" customWidth="1"/>
    <col min="5123" max="5123" width="14" style="3" customWidth="1"/>
    <col min="5124" max="5124" width="14.375" style="3" customWidth="1"/>
    <col min="5125" max="5125" width="13.5" style="3" customWidth="1"/>
    <col min="5126" max="5126" width="18.375" style="3" customWidth="1"/>
    <col min="5127" max="5127" width="15.25" style="3" customWidth="1"/>
    <col min="5128" max="5128" width="16" style="3" customWidth="1"/>
    <col min="5129" max="5129" width="13.875" style="3" customWidth="1"/>
    <col min="5130" max="5130" width="11.75" style="3" customWidth="1"/>
    <col min="5131" max="5132" width="9.75" style="3" customWidth="1"/>
    <col min="5133" max="5376" width="9" style="3"/>
    <col min="5377" max="5377" width="14.5" style="3" customWidth="1"/>
    <col min="5378" max="5378" width="27.375" style="3" customWidth="1"/>
    <col min="5379" max="5379" width="14" style="3" customWidth="1"/>
    <col min="5380" max="5380" width="14.375" style="3" customWidth="1"/>
    <col min="5381" max="5381" width="13.5" style="3" customWidth="1"/>
    <col min="5382" max="5382" width="18.375" style="3" customWidth="1"/>
    <col min="5383" max="5383" width="15.25" style="3" customWidth="1"/>
    <col min="5384" max="5384" width="16" style="3" customWidth="1"/>
    <col min="5385" max="5385" width="13.875" style="3" customWidth="1"/>
    <col min="5386" max="5386" width="11.75" style="3" customWidth="1"/>
    <col min="5387" max="5388" width="9.75" style="3" customWidth="1"/>
    <col min="5389" max="5632" width="9" style="3"/>
    <col min="5633" max="5633" width="14.5" style="3" customWidth="1"/>
    <col min="5634" max="5634" width="27.375" style="3" customWidth="1"/>
    <col min="5635" max="5635" width="14" style="3" customWidth="1"/>
    <col min="5636" max="5636" width="14.375" style="3" customWidth="1"/>
    <col min="5637" max="5637" width="13.5" style="3" customWidth="1"/>
    <col min="5638" max="5638" width="18.375" style="3" customWidth="1"/>
    <col min="5639" max="5639" width="15.25" style="3" customWidth="1"/>
    <col min="5640" max="5640" width="16" style="3" customWidth="1"/>
    <col min="5641" max="5641" width="13.875" style="3" customWidth="1"/>
    <col min="5642" max="5642" width="11.75" style="3" customWidth="1"/>
    <col min="5643" max="5644" width="9.75" style="3" customWidth="1"/>
    <col min="5645" max="5888" width="9" style="3"/>
    <col min="5889" max="5889" width="14.5" style="3" customWidth="1"/>
    <col min="5890" max="5890" width="27.375" style="3" customWidth="1"/>
    <col min="5891" max="5891" width="14" style="3" customWidth="1"/>
    <col min="5892" max="5892" width="14.375" style="3" customWidth="1"/>
    <col min="5893" max="5893" width="13.5" style="3" customWidth="1"/>
    <col min="5894" max="5894" width="18.375" style="3" customWidth="1"/>
    <col min="5895" max="5895" width="15.25" style="3" customWidth="1"/>
    <col min="5896" max="5896" width="16" style="3" customWidth="1"/>
    <col min="5897" max="5897" width="13.875" style="3" customWidth="1"/>
    <col min="5898" max="5898" width="11.75" style="3" customWidth="1"/>
    <col min="5899" max="5900" width="9.75" style="3" customWidth="1"/>
    <col min="5901" max="6144" width="9" style="3"/>
    <col min="6145" max="6145" width="14.5" style="3" customWidth="1"/>
    <col min="6146" max="6146" width="27.375" style="3" customWidth="1"/>
    <col min="6147" max="6147" width="14" style="3" customWidth="1"/>
    <col min="6148" max="6148" width="14.375" style="3" customWidth="1"/>
    <col min="6149" max="6149" width="13.5" style="3" customWidth="1"/>
    <col min="6150" max="6150" width="18.375" style="3" customWidth="1"/>
    <col min="6151" max="6151" width="15.25" style="3" customWidth="1"/>
    <col min="6152" max="6152" width="16" style="3" customWidth="1"/>
    <col min="6153" max="6153" width="13.875" style="3" customWidth="1"/>
    <col min="6154" max="6154" width="11.75" style="3" customWidth="1"/>
    <col min="6155" max="6156" width="9.75" style="3" customWidth="1"/>
    <col min="6157" max="6400" width="9" style="3"/>
    <col min="6401" max="6401" width="14.5" style="3" customWidth="1"/>
    <col min="6402" max="6402" width="27.375" style="3" customWidth="1"/>
    <col min="6403" max="6403" width="14" style="3" customWidth="1"/>
    <col min="6404" max="6404" width="14.375" style="3" customWidth="1"/>
    <col min="6405" max="6405" width="13.5" style="3" customWidth="1"/>
    <col min="6406" max="6406" width="18.375" style="3" customWidth="1"/>
    <col min="6407" max="6407" width="15.25" style="3" customWidth="1"/>
    <col min="6408" max="6408" width="16" style="3" customWidth="1"/>
    <col min="6409" max="6409" width="13.875" style="3" customWidth="1"/>
    <col min="6410" max="6410" width="11.75" style="3" customWidth="1"/>
    <col min="6411" max="6412" width="9.75" style="3" customWidth="1"/>
    <col min="6413" max="6656" width="9" style="3"/>
    <col min="6657" max="6657" width="14.5" style="3" customWidth="1"/>
    <col min="6658" max="6658" width="27.375" style="3" customWidth="1"/>
    <col min="6659" max="6659" width="14" style="3" customWidth="1"/>
    <col min="6660" max="6660" width="14.375" style="3" customWidth="1"/>
    <col min="6661" max="6661" width="13.5" style="3" customWidth="1"/>
    <col min="6662" max="6662" width="18.375" style="3" customWidth="1"/>
    <col min="6663" max="6663" width="15.25" style="3" customWidth="1"/>
    <col min="6664" max="6664" width="16" style="3" customWidth="1"/>
    <col min="6665" max="6665" width="13.875" style="3" customWidth="1"/>
    <col min="6666" max="6666" width="11.75" style="3" customWidth="1"/>
    <col min="6667" max="6668" width="9.75" style="3" customWidth="1"/>
    <col min="6669" max="6912" width="9" style="3"/>
    <col min="6913" max="6913" width="14.5" style="3" customWidth="1"/>
    <col min="6914" max="6914" width="27.375" style="3" customWidth="1"/>
    <col min="6915" max="6915" width="14" style="3" customWidth="1"/>
    <col min="6916" max="6916" width="14.375" style="3" customWidth="1"/>
    <col min="6917" max="6917" width="13.5" style="3" customWidth="1"/>
    <col min="6918" max="6918" width="18.375" style="3" customWidth="1"/>
    <col min="6919" max="6919" width="15.25" style="3" customWidth="1"/>
    <col min="6920" max="6920" width="16" style="3" customWidth="1"/>
    <col min="6921" max="6921" width="13.875" style="3" customWidth="1"/>
    <col min="6922" max="6922" width="11.75" style="3" customWidth="1"/>
    <col min="6923" max="6924" width="9.75" style="3" customWidth="1"/>
    <col min="6925" max="7168" width="9" style="3"/>
    <col min="7169" max="7169" width="14.5" style="3" customWidth="1"/>
    <col min="7170" max="7170" width="27.375" style="3" customWidth="1"/>
    <col min="7171" max="7171" width="14" style="3" customWidth="1"/>
    <col min="7172" max="7172" width="14.375" style="3" customWidth="1"/>
    <col min="7173" max="7173" width="13.5" style="3" customWidth="1"/>
    <col min="7174" max="7174" width="18.375" style="3" customWidth="1"/>
    <col min="7175" max="7175" width="15.25" style="3" customWidth="1"/>
    <col min="7176" max="7176" width="16" style="3" customWidth="1"/>
    <col min="7177" max="7177" width="13.875" style="3" customWidth="1"/>
    <col min="7178" max="7178" width="11.75" style="3" customWidth="1"/>
    <col min="7179" max="7180" width="9.75" style="3" customWidth="1"/>
    <col min="7181" max="7424" width="9" style="3"/>
    <col min="7425" max="7425" width="14.5" style="3" customWidth="1"/>
    <col min="7426" max="7426" width="27.375" style="3" customWidth="1"/>
    <col min="7427" max="7427" width="14" style="3" customWidth="1"/>
    <col min="7428" max="7428" width="14.375" style="3" customWidth="1"/>
    <col min="7429" max="7429" width="13.5" style="3" customWidth="1"/>
    <col min="7430" max="7430" width="18.375" style="3" customWidth="1"/>
    <col min="7431" max="7431" width="15.25" style="3" customWidth="1"/>
    <col min="7432" max="7432" width="16" style="3" customWidth="1"/>
    <col min="7433" max="7433" width="13.875" style="3" customWidth="1"/>
    <col min="7434" max="7434" width="11.75" style="3" customWidth="1"/>
    <col min="7435" max="7436" width="9.75" style="3" customWidth="1"/>
    <col min="7437" max="7680" width="9" style="3"/>
    <col min="7681" max="7681" width="14.5" style="3" customWidth="1"/>
    <col min="7682" max="7682" width="27.375" style="3" customWidth="1"/>
    <col min="7683" max="7683" width="14" style="3" customWidth="1"/>
    <col min="7684" max="7684" width="14.375" style="3" customWidth="1"/>
    <col min="7685" max="7685" width="13.5" style="3" customWidth="1"/>
    <col min="7686" max="7686" width="18.375" style="3" customWidth="1"/>
    <col min="7687" max="7687" width="15.25" style="3" customWidth="1"/>
    <col min="7688" max="7688" width="16" style="3" customWidth="1"/>
    <col min="7689" max="7689" width="13.875" style="3" customWidth="1"/>
    <col min="7690" max="7690" width="11.75" style="3" customWidth="1"/>
    <col min="7691" max="7692" width="9.75" style="3" customWidth="1"/>
    <col min="7693" max="7936" width="9" style="3"/>
    <col min="7937" max="7937" width="14.5" style="3" customWidth="1"/>
    <col min="7938" max="7938" width="27.375" style="3" customWidth="1"/>
    <col min="7939" max="7939" width="14" style="3" customWidth="1"/>
    <col min="7940" max="7940" width="14.375" style="3" customWidth="1"/>
    <col min="7941" max="7941" width="13.5" style="3" customWidth="1"/>
    <col min="7942" max="7942" width="18.375" style="3" customWidth="1"/>
    <col min="7943" max="7943" width="15.25" style="3" customWidth="1"/>
    <col min="7944" max="7944" width="16" style="3" customWidth="1"/>
    <col min="7945" max="7945" width="13.875" style="3" customWidth="1"/>
    <col min="7946" max="7946" width="11.75" style="3" customWidth="1"/>
    <col min="7947" max="7948" width="9.75" style="3" customWidth="1"/>
    <col min="7949" max="8192" width="9" style="3"/>
    <col min="8193" max="8193" width="14.5" style="3" customWidth="1"/>
    <col min="8194" max="8194" width="27.375" style="3" customWidth="1"/>
    <col min="8195" max="8195" width="14" style="3" customWidth="1"/>
    <col min="8196" max="8196" width="14.375" style="3" customWidth="1"/>
    <col min="8197" max="8197" width="13.5" style="3" customWidth="1"/>
    <col min="8198" max="8198" width="18.375" style="3" customWidth="1"/>
    <col min="8199" max="8199" width="15.25" style="3" customWidth="1"/>
    <col min="8200" max="8200" width="16" style="3" customWidth="1"/>
    <col min="8201" max="8201" width="13.875" style="3" customWidth="1"/>
    <col min="8202" max="8202" width="11.75" style="3" customWidth="1"/>
    <col min="8203" max="8204" width="9.75" style="3" customWidth="1"/>
    <col min="8205" max="8448" width="9" style="3"/>
    <col min="8449" max="8449" width="14.5" style="3" customWidth="1"/>
    <col min="8450" max="8450" width="27.375" style="3" customWidth="1"/>
    <col min="8451" max="8451" width="14" style="3" customWidth="1"/>
    <col min="8452" max="8452" width="14.375" style="3" customWidth="1"/>
    <col min="8453" max="8453" width="13.5" style="3" customWidth="1"/>
    <col min="8454" max="8454" width="18.375" style="3" customWidth="1"/>
    <col min="8455" max="8455" width="15.25" style="3" customWidth="1"/>
    <col min="8456" max="8456" width="16" style="3" customWidth="1"/>
    <col min="8457" max="8457" width="13.875" style="3" customWidth="1"/>
    <col min="8458" max="8458" width="11.75" style="3" customWidth="1"/>
    <col min="8459" max="8460" width="9.75" style="3" customWidth="1"/>
    <col min="8461" max="8704" width="9" style="3"/>
    <col min="8705" max="8705" width="14.5" style="3" customWidth="1"/>
    <col min="8706" max="8706" width="27.375" style="3" customWidth="1"/>
    <col min="8707" max="8707" width="14" style="3" customWidth="1"/>
    <col min="8708" max="8708" width="14.375" style="3" customWidth="1"/>
    <col min="8709" max="8709" width="13.5" style="3" customWidth="1"/>
    <col min="8710" max="8710" width="18.375" style="3" customWidth="1"/>
    <col min="8711" max="8711" width="15.25" style="3" customWidth="1"/>
    <col min="8712" max="8712" width="16" style="3" customWidth="1"/>
    <col min="8713" max="8713" width="13.875" style="3" customWidth="1"/>
    <col min="8714" max="8714" width="11.75" style="3" customWidth="1"/>
    <col min="8715" max="8716" width="9.75" style="3" customWidth="1"/>
    <col min="8717" max="8960" width="9" style="3"/>
    <col min="8961" max="8961" width="14.5" style="3" customWidth="1"/>
    <col min="8962" max="8962" width="27.375" style="3" customWidth="1"/>
    <col min="8963" max="8963" width="14" style="3" customWidth="1"/>
    <col min="8964" max="8964" width="14.375" style="3" customWidth="1"/>
    <col min="8965" max="8965" width="13.5" style="3" customWidth="1"/>
    <col min="8966" max="8966" width="18.375" style="3" customWidth="1"/>
    <col min="8967" max="8967" width="15.25" style="3" customWidth="1"/>
    <col min="8968" max="8968" width="16" style="3" customWidth="1"/>
    <col min="8969" max="8969" width="13.875" style="3" customWidth="1"/>
    <col min="8970" max="8970" width="11.75" style="3" customWidth="1"/>
    <col min="8971" max="8972" width="9.75" style="3" customWidth="1"/>
    <col min="8973" max="9216" width="9" style="3"/>
    <col min="9217" max="9217" width="14.5" style="3" customWidth="1"/>
    <col min="9218" max="9218" width="27.375" style="3" customWidth="1"/>
    <col min="9219" max="9219" width="14" style="3" customWidth="1"/>
    <col min="9220" max="9220" width="14.375" style="3" customWidth="1"/>
    <col min="9221" max="9221" width="13.5" style="3" customWidth="1"/>
    <col min="9222" max="9222" width="18.375" style="3" customWidth="1"/>
    <col min="9223" max="9223" width="15.25" style="3" customWidth="1"/>
    <col min="9224" max="9224" width="16" style="3" customWidth="1"/>
    <col min="9225" max="9225" width="13.875" style="3" customWidth="1"/>
    <col min="9226" max="9226" width="11.75" style="3" customWidth="1"/>
    <col min="9227" max="9228" width="9.75" style="3" customWidth="1"/>
    <col min="9229" max="9472" width="9" style="3"/>
    <col min="9473" max="9473" width="14.5" style="3" customWidth="1"/>
    <col min="9474" max="9474" width="27.375" style="3" customWidth="1"/>
    <col min="9475" max="9475" width="14" style="3" customWidth="1"/>
    <col min="9476" max="9476" width="14.375" style="3" customWidth="1"/>
    <col min="9477" max="9477" width="13.5" style="3" customWidth="1"/>
    <col min="9478" max="9478" width="18.375" style="3" customWidth="1"/>
    <col min="9479" max="9479" width="15.25" style="3" customWidth="1"/>
    <col min="9480" max="9480" width="16" style="3" customWidth="1"/>
    <col min="9481" max="9481" width="13.875" style="3" customWidth="1"/>
    <col min="9482" max="9482" width="11.75" style="3" customWidth="1"/>
    <col min="9483" max="9484" width="9.75" style="3" customWidth="1"/>
    <col min="9485" max="9728" width="9" style="3"/>
    <col min="9729" max="9729" width="14.5" style="3" customWidth="1"/>
    <col min="9730" max="9730" width="27.375" style="3" customWidth="1"/>
    <col min="9731" max="9731" width="14" style="3" customWidth="1"/>
    <col min="9732" max="9732" width="14.375" style="3" customWidth="1"/>
    <col min="9733" max="9733" width="13.5" style="3" customWidth="1"/>
    <col min="9734" max="9734" width="18.375" style="3" customWidth="1"/>
    <col min="9735" max="9735" width="15.25" style="3" customWidth="1"/>
    <col min="9736" max="9736" width="16" style="3" customWidth="1"/>
    <col min="9737" max="9737" width="13.875" style="3" customWidth="1"/>
    <col min="9738" max="9738" width="11.75" style="3" customWidth="1"/>
    <col min="9739" max="9740" width="9.75" style="3" customWidth="1"/>
    <col min="9741" max="9984" width="9" style="3"/>
    <col min="9985" max="9985" width="14.5" style="3" customWidth="1"/>
    <col min="9986" max="9986" width="27.375" style="3" customWidth="1"/>
    <col min="9987" max="9987" width="14" style="3" customWidth="1"/>
    <col min="9988" max="9988" width="14.375" style="3" customWidth="1"/>
    <col min="9989" max="9989" width="13.5" style="3" customWidth="1"/>
    <col min="9990" max="9990" width="18.375" style="3" customWidth="1"/>
    <col min="9991" max="9991" width="15.25" style="3" customWidth="1"/>
    <col min="9992" max="9992" width="16" style="3" customWidth="1"/>
    <col min="9993" max="9993" width="13.875" style="3" customWidth="1"/>
    <col min="9994" max="9994" width="11.75" style="3" customWidth="1"/>
    <col min="9995" max="9996" width="9.75" style="3" customWidth="1"/>
    <col min="9997" max="10240" width="9" style="3"/>
    <col min="10241" max="10241" width="14.5" style="3" customWidth="1"/>
    <col min="10242" max="10242" width="27.375" style="3" customWidth="1"/>
    <col min="10243" max="10243" width="14" style="3" customWidth="1"/>
    <col min="10244" max="10244" width="14.375" style="3" customWidth="1"/>
    <col min="10245" max="10245" width="13.5" style="3" customWidth="1"/>
    <col min="10246" max="10246" width="18.375" style="3" customWidth="1"/>
    <col min="10247" max="10247" width="15.25" style="3" customWidth="1"/>
    <col min="10248" max="10248" width="16" style="3" customWidth="1"/>
    <col min="10249" max="10249" width="13.875" style="3" customWidth="1"/>
    <col min="10250" max="10250" width="11.75" style="3" customWidth="1"/>
    <col min="10251" max="10252" width="9.75" style="3" customWidth="1"/>
    <col min="10253" max="10496" width="9" style="3"/>
    <col min="10497" max="10497" width="14.5" style="3" customWidth="1"/>
    <col min="10498" max="10498" width="27.375" style="3" customWidth="1"/>
    <col min="10499" max="10499" width="14" style="3" customWidth="1"/>
    <col min="10500" max="10500" width="14.375" style="3" customWidth="1"/>
    <col min="10501" max="10501" width="13.5" style="3" customWidth="1"/>
    <col min="10502" max="10502" width="18.375" style="3" customWidth="1"/>
    <col min="10503" max="10503" width="15.25" style="3" customWidth="1"/>
    <col min="10504" max="10504" width="16" style="3" customWidth="1"/>
    <col min="10505" max="10505" width="13.875" style="3" customWidth="1"/>
    <col min="10506" max="10506" width="11.75" style="3" customWidth="1"/>
    <col min="10507" max="10508" width="9.75" style="3" customWidth="1"/>
    <col min="10509" max="10752" width="9" style="3"/>
    <col min="10753" max="10753" width="14.5" style="3" customWidth="1"/>
    <col min="10754" max="10754" width="27.375" style="3" customWidth="1"/>
    <col min="10755" max="10755" width="14" style="3" customWidth="1"/>
    <col min="10756" max="10756" width="14.375" style="3" customWidth="1"/>
    <col min="10757" max="10757" width="13.5" style="3" customWidth="1"/>
    <col min="10758" max="10758" width="18.375" style="3" customWidth="1"/>
    <col min="10759" max="10759" width="15.25" style="3" customWidth="1"/>
    <col min="10760" max="10760" width="16" style="3" customWidth="1"/>
    <col min="10761" max="10761" width="13.875" style="3" customWidth="1"/>
    <col min="10762" max="10762" width="11.75" style="3" customWidth="1"/>
    <col min="10763" max="10764" width="9.75" style="3" customWidth="1"/>
    <col min="10765" max="11008" width="9" style="3"/>
    <col min="11009" max="11009" width="14.5" style="3" customWidth="1"/>
    <col min="11010" max="11010" width="27.375" style="3" customWidth="1"/>
    <col min="11011" max="11011" width="14" style="3" customWidth="1"/>
    <col min="11012" max="11012" width="14.375" style="3" customWidth="1"/>
    <col min="11013" max="11013" width="13.5" style="3" customWidth="1"/>
    <col min="11014" max="11014" width="18.375" style="3" customWidth="1"/>
    <col min="11015" max="11015" width="15.25" style="3" customWidth="1"/>
    <col min="11016" max="11016" width="16" style="3" customWidth="1"/>
    <col min="11017" max="11017" width="13.875" style="3" customWidth="1"/>
    <col min="11018" max="11018" width="11.75" style="3" customWidth="1"/>
    <col min="11019" max="11020" width="9.75" style="3" customWidth="1"/>
    <col min="11021" max="11264" width="9" style="3"/>
    <col min="11265" max="11265" width="14.5" style="3" customWidth="1"/>
    <col min="11266" max="11266" width="27.375" style="3" customWidth="1"/>
    <col min="11267" max="11267" width="14" style="3" customWidth="1"/>
    <col min="11268" max="11268" width="14.375" style="3" customWidth="1"/>
    <col min="11269" max="11269" width="13.5" style="3" customWidth="1"/>
    <col min="11270" max="11270" width="18.375" style="3" customWidth="1"/>
    <col min="11271" max="11271" width="15.25" style="3" customWidth="1"/>
    <col min="11272" max="11272" width="16" style="3" customWidth="1"/>
    <col min="11273" max="11273" width="13.875" style="3" customWidth="1"/>
    <col min="11274" max="11274" width="11.75" style="3" customWidth="1"/>
    <col min="11275" max="11276" width="9.75" style="3" customWidth="1"/>
    <col min="11277" max="11520" width="9" style="3"/>
    <col min="11521" max="11521" width="14.5" style="3" customWidth="1"/>
    <col min="11522" max="11522" width="27.375" style="3" customWidth="1"/>
    <col min="11523" max="11523" width="14" style="3" customWidth="1"/>
    <col min="11524" max="11524" width="14.375" style="3" customWidth="1"/>
    <col min="11525" max="11525" width="13.5" style="3" customWidth="1"/>
    <col min="11526" max="11526" width="18.375" style="3" customWidth="1"/>
    <col min="11527" max="11527" width="15.25" style="3" customWidth="1"/>
    <col min="11528" max="11528" width="16" style="3" customWidth="1"/>
    <col min="11529" max="11529" width="13.875" style="3" customWidth="1"/>
    <col min="11530" max="11530" width="11.75" style="3" customWidth="1"/>
    <col min="11531" max="11532" width="9.75" style="3" customWidth="1"/>
    <col min="11533" max="11776" width="9" style="3"/>
    <col min="11777" max="11777" width="14.5" style="3" customWidth="1"/>
    <col min="11778" max="11778" width="27.375" style="3" customWidth="1"/>
    <col min="11779" max="11779" width="14" style="3" customWidth="1"/>
    <col min="11780" max="11780" width="14.375" style="3" customWidth="1"/>
    <col min="11781" max="11781" width="13.5" style="3" customWidth="1"/>
    <col min="11782" max="11782" width="18.375" style="3" customWidth="1"/>
    <col min="11783" max="11783" width="15.25" style="3" customWidth="1"/>
    <col min="11784" max="11784" width="16" style="3" customWidth="1"/>
    <col min="11785" max="11785" width="13.875" style="3" customWidth="1"/>
    <col min="11786" max="11786" width="11.75" style="3" customWidth="1"/>
    <col min="11787" max="11788" width="9.75" style="3" customWidth="1"/>
    <col min="11789" max="12032" width="9" style="3"/>
    <col min="12033" max="12033" width="14.5" style="3" customWidth="1"/>
    <col min="12034" max="12034" width="27.375" style="3" customWidth="1"/>
    <col min="12035" max="12035" width="14" style="3" customWidth="1"/>
    <col min="12036" max="12036" width="14.375" style="3" customWidth="1"/>
    <col min="12037" max="12037" width="13.5" style="3" customWidth="1"/>
    <col min="12038" max="12038" width="18.375" style="3" customWidth="1"/>
    <col min="12039" max="12039" width="15.25" style="3" customWidth="1"/>
    <col min="12040" max="12040" width="16" style="3" customWidth="1"/>
    <col min="12041" max="12041" width="13.875" style="3" customWidth="1"/>
    <col min="12042" max="12042" width="11.75" style="3" customWidth="1"/>
    <col min="12043" max="12044" width="9.75" style="3" customWidth="1"/>
    <col min="12045" max="12288" width="9" style="3"/>
    <col min="12289" max="12289" width="14.5" style="3" customWidth="1"/>
    <col min="12290" max="12290" width="27.375" style="3" customWidth="1"/>
    <col min="12291" max="12291" width="14" style="3" customWidth="1"/>
    <col min="12292" max="12292" width="14.375" style="3" customWidth="1"/>
    <col min="12293" max="12293" width="13.5" style="3" customWidth="1"/>
    <col min="12294" max="12294" width="18.375" style="3" customWidth="1"/>
    <col min="12295" max="12295" width="15.25" style="3" customWidth="1"/>
    <col min="12296" max="12296" width="16" style="3" customWidth="1"/>
    <col min="12297" max="12297" width="13.875" style="3" customWidth="1"/>
    <col min="12298" max="12298" width="11.75" style="3" customWidth="1"/>
    <col min="12299" max="12300" width="9.75" style="3" customWidth="1"/>
    <col min="12301" max="12544" width="9" style="3"/>
    <col min="12545" max="12545" width="14.5" style="3" customWidth="1"/>
    <col min="12546" max="12546" width="27.375" style="3" customWidth="1"/>
    <col min="12547" max="12547" width="14" style="3" customWidth="1"/>
    <col min="12548" max="12548" width="14.375" style="3" customWidth="1"/>
    <col min="12549" max="12549" width="13.5" style="3" customWidth="1"/>
    <col min="12550" max="12550" width="18.375" style="3" customWidth="1"/>
    <col min="12551" max="12551" width="15.25" style="3" customWidth="1"/>
    <col min="12552" max="12552" width="16" style="3" customWidth="1"/>
    <col min="12553" max="12553" width="13.875" style="3" customWidth="1"/>
    <col min="12554" max="12554" width="11.75" style="3" customWidth="1"/>
    <col min="12555" max="12556" width="9.75" style="3" customWidth="1"/>
    <col min="12557" max="12800" width="9" style="3"/>
    <col min="12801" max="12801" width="14.5" style="3" customWidth="1"/>
    <col min="12802" max="12802" width="27.375" style="3" customWidth="1"/>
    <col min="12803" max="12803" width="14" style="3" customWidth="1"/>
    <col min="12804" max="12804" width="14.375" style="3" customWidth="1"/>
    <col min="12805" max="12805" width="13.5" style="3" customWidth="1"/>
    <col min="12806" max="12806" width="18.375" style="3" customWidth="1"/>
    <col min="12807" max="12807" width="15.25" style="3" customWidth="1"/>
    <col min="12808" max="12808" width="16" style="3" customWidth="1"/>
    <col min="12809" max="12809" width="13.875" style="3" customWidth="1"/>
    <col min="12810" max="12810" width="11.75" style="3" customWidth="1"/>
    <col min="12811" max="12812" width="9.75" style="3" customWidth="1"/>
    <col min="12813" max="13056" width="9" style="3"/>
    <col min="13057" max="13057" width="14.5" style="3" customWidth="1"/>
    <col min="13058" max="13058" width="27.375" style="3" customWidth="1"/>
    <col min="13059" max="13059" width="14" style="3" customWidth="1"/>
    <col min="13060" max="13060" width="14.375" style="3" customWidth="1"/>
    <col min="13061" max="13061" width="13.5" style="3" customWidth="1"/>
    <col min="13062" max="13062" width="18.375" style="3" customWidth="1"/>
    <col min="13063" max="13063" width="15.25" style="3" customWidth="1"/>
    <col min="13064" max="13064" width="16" style="3" customWidth="1"/>
    <col min="13065" max="13065" width="13.875" style="3" customWidth="1"/>
    <col min="13066" max="13066" width="11.75" style="3" customWidth="1"/>
    <col min="13067" max="13068" width="9.75" style="3" customWidth="1"/>
    <col min="13069" max="13312" width="9" style="3"/>
    <col min="13313" max="13313" width="14.5" style="3" customWidth="1"/>
    <col min="13314" max="13314" width="27.375" style="3" customWidth="1"/>
    <col min="13315" max="13315" width="14" style="3" customWidth="1"/>
    <col min="13316" max="13316" width="14.375" style="3" customWidth="1"/>
    <col min="13317" max="13317" width="13.5" style="3" customWidth="1"/>
    <col min="13318" max="13318" width="18.375" style="3" customWidth="1"/>
    <col min="13319" max="13319" width="15.25" style="3" customWidth="1"/>
    <col min="13320" max="13320" width="16" style="3" customWidth="1"/>
    <col min="13321" max="13321" width="13.875" style="3" customWidth="1"/>
    <col min="13322" max="13322" width="11.75" style="3" customWidth="1"/>
    <col min="13323" max="13324" width="9.75" style="3" customWidth="1"/>
    <col min="13325" max="13568" width="9" style="3"/>
    <col min="13569" max="13569" width="14.5" style="3" customWidth="1"/>
    <col min="13570" max="13570" width="27.375" style="3" customWidth="1"/>
    <col min="13571" max="13571" width="14" style="3" customWidth="1"/>
    <col min="13572" max="13572" width="14.375" style="3" customWidth="1"/>
    <col min="13573" max="13573" width="13.5" style="3" customWidth="1"/>
    <col min="13574" max="13574" width="18.375" style="3" customWidth="1"/>
    <col min="13575" max="13575" width="15.25" style="3" customWidth="1"/>
    <col min="13576" max="13576" width="16" style="3" customWidth="1"/>
    <col min="13577" max="13577" width="13.875" style="3" customWidth="1"/>
    <col min="13578" max="13578" width="11.75" style="3" customWidth="1"/>
    <col min="13579" max="13580" width="9.75" style="3" customWidth="1"/>
    <col min="13581" max="13824" width="9" style="3"/>
    <col min="13825" max="13825" width="14.5" style="3" customWidth="1"/>
    <col min="13826" max="13826" width="27.375" style="3" customWidth="1"/>
    <col min="13827" max="13827" width="14" style="3" customWidth="1"/>
    <col min="13828" max="13828" width="14.375" style="3" customWidth="1"/>
    <col min="13829" max="13829" width="13.5" style="3" customWidth="1"/>
    <col min="13830" max="13830" width="18.375" style="3" customWidth="1"/>
    <col min="13831" max="13831" width="15.25" style="3" customWidth="1"/>
    <col min="13832" max="13832" width="16" style="3" customWidth="1"/>
    <col min="13833" max="13833" width="13.875" style="3" customWidth="1"/>
    <col min="13834" max="13834" width="11.75" style="3" customWidth="1"/>
    <col min="13835" max="13836" width="9.75" style="3" customWidth="1"/>
    <col min="13837" max="14080" width="9" style="3"/>
    <col min="14081" max="14081" width="14.5" style="3" customWidth="1"/>
    <col min="14082" max="14082" width="27.375" style="3" customWidth="1"/>
    <col min="14083" max="14083" width="14" style="3" customWidth="1"/>
    <col min="14084" max="14084" width="14.375" style="3" customWidth="1"/>
    <col min="14085" max="14085" width="13.5" style="3" customWidth="1"/>
    <col min="14086" max="14086" width="18.375" style="3" customWidth="1"/>
    <col min="14087" max="14087" width="15.25" style="3" customWidth="1"/>
    <col min="14088" max="14088" width="16" style="3" customWidth="1"/>
    <col min="14089" max="14089" width="13.875" style="3" customWidth="1"/>
    <col min="14090" max="14090" width="11.75" style="3" customWidth="1"/>
    <col min="14091" max="14092" width="9.75" style="3" customWidth="1"/>
    <col min="14093" max="14336" width="9" style="3"/>
    <col min="14337" max="14337" width="14.5" style="3" customWidth="1"/>
    <col min="14338" max="14338" width="27.375" style="3" customWidth="1"/>
    <col min="14339" max="14339" width="14" style="3" customWidth="1"/>
    <col min="14340" max="14340" width="14.375" style="3" customWidth="1"/>
    <col min="14341" max="14341" width="13.5" style="3" customWidth="1"/>
    <col min="14342" max="14342" width="18.375" style="3" customWidth="1"/>
    <col min="14343" max="14343" width="15.25" style="3" customWidth="1"/>
    <col min="14344" max="14344" width="16" style="3" customWidth="1"/>
    <col min="14345" max="14345" width="13.875" style="3" customWidth="1"/>
    <col min="14346" max="14346" width="11.75" style="3" customWidth="1"/>
    <col min="14347" max="14348" width="9.75" style="3" customWidth="1"/>
    <col min="14349" max="14592" width="9" style="3"/>
    <col min="14593" max="14593" width="14.5" style="3" customWidth="1"/>
    <col min="14594" max="14594" width="27.375" style="3" customWidth="1"/>
    <col min="14595" max="14595" width="14" style="3" customWidth="1"/>
    <col min="14596" max="14596" width="14.375" style="3" customWidth="1"/>
    <col min="14597" max="14597" width="13.5" style="3" customWidth="1"/>
    <col min="14598" max="14598" width="18.375" style="3" customWidth="1"/>
    <col min="14599" max="14599" width="15.25" style="3" customWidth="1"/>
    <col min="14600" max="14600" width="16" style="3" customWidth="1"/>
    <col min="14601" max="14601" width="13.875" style="3" customWidth="1"/>
    <col min="14602" max="14602" width="11.75" style="3" customWidth="1"/>
    <col min="14603" max="14604" width="9.75" style="3" customWidth="1"/>
    <col min="14605" max="14848" width="9" style="3"/>
    <col min="14849" max="14849" width="14.5" style="3" customWidth="1"/>
    <col min="14850" max="14850" width="27.375" style="3" customWidth="1"/>
    <col min="14851" max="14851" width="14" style="3" customWidth="1"/>
    <col min="14852" max="14852" width="14.375" style="3" customWidth="1"/>
    <col min="14853" max="14853" width="13.5" style="3" customWidth="1"/>
    <col min="14854" max="14854" width="18.375" style="3" customWidth="1"/>
    <col min="14855" max="14855" width="15.25" style="3" customWidth="1"/>
    <col min="14856" max="14856" width="16" style="3" customWidth="1"/>
    <col min="14857" max="14857" width="13.875" style="3" customWidth="1"/>
    <col min="14858" max="14858" width="11.75" style="3" customWidth="1"/>
    <col min="14859" max="14860" width="9.75" style="3" customWidth="1"/>
    <col min="14861" max="15104" width="9" style="3"/>
    <col min="15105" max="15105" width="14.5" style="3" customWidth="1"/>
    <col min="15106" max="15106" width="27.375" style="3" customWidth="1"/>
    <col min="15107" max="15107" width="14" style="3" customWidth="1"/>
    <col min="15108" max="15108" width="14.375" style="3" customWidth="1"/>
    <col min="15109" max="15109" width="13.5" style="3" customWidth="1"/>
    <col min="15110" max="15110" width="18.375" style="3" customWidth="1"/>
    <col min="15111" max="15111" width="15.25" style="3" customWidth="1"/>
    <col min="15112" max="15112" width="16" style="3" customWidth="1"/>
    <col min="15113" max="15113" width="13.875" style="3" customWidth="1"/>
    <col min="15114" max="15114" width="11.75" style="3" customWidth="1"/>
    <col min="15115" max="15116" width="9.75" style="3" customWidth="1"/>
    <col min="15117" max="15360" width="9" style="3"/>
    <col min="15361" max="15361" width="14.5" style="3" customWidth="1"/>
    <col min="15362" max="15362" width="27.375" style="3" customWidth="1"/>
    <col min="15363" max="15363" width="14" style="3" customWidth="1"/>
    <col min="15364" max="15364" width="14.375" style="3" customWidth="1"/>
    <col min="15365" max="15365" width="13.5" style="3" customWidth="1"/>
    <col min="15366" max="15366" width="18.375" style="3" customWidth="1"/>
    <col min="15367" max="15367" width="15.25" style="3" customWidth="1"/>
    <col min="15368" max="15368" width="16" style="3" customWidth="1"/>
    <col min="15369" max="15369" width="13.875" style="3" customWidth="1"/>
    <col min="15370" max="15370" width="11.75" style="3" customWidth="1"/>
    <col min="15371" max="15372" width="9.75" style="3" customWidth="1"/>
    <col min="15373" max="15616" width="9" style="3"/>
    <col min="15617" max="15617" width="14.5" style="3" customWidth="1"/>
    <col min="15618" max="15618" width="27.375" style="3" customWidth="1"/>
    <col min="15619" max="15619" width="14" style="3" customWidth="1"/>
    <col min="15620" max="15620" width="14.375" style="3" customWidth="1"/>
    <col min="15621" max="15621" width="13.5" style="3" customWidth="1"/>
    <col min="15622" max="15622" width="18.375" style="3" customWidth="1"/>
    <col min="15623" max="15623" width="15.25" style="3" customWidth="1"/>
    <col min="15624" max="15624" width="16" style="3" customWidth="1"/>
    <col min="15625" max="15625" width="13.875" style="3" customWidth="1"/>
    <col min="15626" max="15626" width="11.75" style="3" customWidth="1"/>
    <col min="15627" max="15628" width="9.75" style="3" customWidth="1"/>
    <col min="15629" max="15872" width="9" style="3"/>
    <col min="15873" max="15873" width="14.5" style="3" customWidth="1"/>
    <col min="15874" max="15874" width="27.375" style="3" customWidth="1"/>
    <col min="15875" max="15875" width="14" style="3" customWidth="1"/>
    <col min="15876" max="15876" width="14.375" style="3" customWidth="1"/>
    <col min="15877" max="15877" width="13.5" style="3" customWidth="1"/>
    <col min="15878" max="15878" width="18.375" style="3" customWidth="1"/>
    <col min="15879" max="15879" width="15.25" style="3" customWidth="1"/>
    <col min="15880" max="15880" width="16" style="3" customWidth="1"/>
    <col min="15881" max="15881" width="13.875" style="3" customWidth="1"/>
    <col min="15882" max="15882" width="11.75" style="3" customWidth="1"/>
    <col min="15883" max="15884" width="9.75" style="3" customWidth="1"/>
    <col min="15885" max="16128" width="9" style="3"/>
    <col min="16129" max="16129" width="14.5" style="3" customWidth="1"/>
    <col min="16130" max="16130" width="27.375" style="3" customWidth="1"/>
    <col min="16131" max="16131" width="14" style="3" customWidth="1"/>
    <col min="16132" max="16132" width="14.375" style="3" customWidth="1"/>
    <col min="16133" max="16133" width="13.5" style="3" customWidth="1"/>
    <col min="16134" max="16134" width="18.375" style="3" customWidth="1"/>
    <col min="16135" max="16135" width="15.25" style="3" customWidth="1"/>
    <col min="16136" max="16136" width="16" style="3" customWidth="1"/>
    <col min="16137" max="16137" width="13.875" style="3" customWidth="1"/>
    <col min="16138" max="16138" width="11.75" style="3" customWidth="1"/>
    <col min="16139" max="16140" width="9.75" style="3" customWidth="1"/>
    <col min="16141" max="16384" width="9" style="3"/>
  </cols>
  <sheetData>
    <row r="1" spans="1:10" s="1" customFormat="1" ht="20.25" customHeight="1">
      <c r="A1" s="99" t="s">
        <v>213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8.25" customHeight="1"/>
    <row r="3" spans="1:10">
      <c r="A3" s="5" t="s">
        <v>0</v>
      </c>
      <c r="B3" s="6" t="s">
        <v>1</v>
      </c>
      <c r="C3" s="95" t="s">
        <v>215</v>
      </c>
      <c r="D3" s="8" t="s">
        <v>216</v>
      </c>
      <c r="E3" s="9" t="s">
        <v>2</v>
      </c>
      <c r="F3" s="10" t="s">
        <v>217</v>
      </c>
      <c r="G3" s="96" t="s">
        <v>218</v>
      </c>
      <c r="H3" s="9" t="s">
        <v>3</v>
      </c>
      <c r="I3" s="55" t="s">
        <v>4</v>
      </c>
      <c r="J3" s="61" t="s">
        <v>90</v>
      </c>
    </row>
    <row r="4" spans="1:10">
      <c r="A4" s="12"/>
      <c r="B4" s="13"/>
      <c r="C4" s="14" t="s">
        <v>5</v>
      </c>
      <c r="D4" s="14" t="s">
        <v>5</v>
      </c>
      <c r="E4" s="15"/>
      <c r="F4" s="16" t="s">
        <v>6</v>
      </c>
      <c r="G4" s="16" t="s">
        <v>6</v>
      </c>
      <c r="H4" s="17" t="s">
        <v>6</v>
      </c>
      <c r="I4" s="18" t="s">
        <v>6</v>
      </c>
      <c r="J4" s="19" t="s">
        <v>6</v>
      </c>
    </row>
    <row r="5" spans="1:10" ht="16.5">
      <c r="A5" s="20" t="s">
        <v>7</v>
      </c>
      <c r="B5" s="21" t="s">
        <v>8</v>
      </c>
      <c r="C5" s="22">
        <v>201</v>
      </c>
      <c r="D5" s="22">
        <v>3284</v>
      </c>
      <c r="E5" s="81">
        <f t="shared" ref="E5:E11" si="0">C5-D5</f>
        <v>-3083</v>
      </c>
      <c r="F5" s="22">
        <v>237184</v>
      </c>
      <c r="G5" s="22">
        <v>176763</v>
      </c>
      <c r="H5" s="81">
        <f t="shared" ref="H5:H11" si="1">F5-G5</f>
        <v>60421</v>
      </c>
      <c r="I5" s="24">
        <f t="shared" ref="I5" si="2">F5/C5</f>
        <v>1180.0199004975125</v>
      </c>
      <c r="J5" s="24">
        <f>G5/D5</f>
        <v>53.825517661388552</v>
      </c>
    </row>
    <row r="6" spans="1:10" ht="16.5">
      <c r="A6" s="25" t="s">
        <v>9</v>
      </c>
      <c r="B6" s="26" t="s">
        <v>10</v>
      </c>
      <c r="C6" s="22">
        <v>291</v>
      </c>
      <c r="D6" s="22">
        <v>1293</v>
      </c>
      <c r="E6" s="81">
        <f t="shared" si="0"/>
        <v>-1002</v>
      </c>
      <c r="F6" s="22">
        <v>292419</v>
      </c>
      <c r="G6" s="22">
        <v>154350</v>
      </c>
      <c r="H6" s="81">
        <f>F6-G7</f>
        <v>180967</v>
      </c>
      <c r="I6" s="24">
        <f>IF(C6,F6/C6,0)</f>
        <v>1004.8762886597938</v>
      </c>
      <c r="J6" s="24">
        <f t="shared" ref="J6:J10" si="3">G6/D6</f>
        <v>119.37354988399072</v>
      </c>
    </row>
    <row r="7" spans="1:10" ht="16.5">
      <c r="A7" s="20" t="s">
        <v>11</v>
      </c>
      <c r="B7" s="27" t="s">
        <v>12</v>
      </c>
      <c r="C7" s="28">
        <v>0</v>
      </c>
      <c r="D7" s="22">
        <v>1770</v>
      </c>
      <c r="E7" s="81">
        <f t="shared" si="0"/>
        <v>-1770</v>
      </c>
      <c r="F7" s="22">
        <v>0</v>
      </c>
      <c r="G7" s="22">
        <v>111452</v>
      </c>
      <c r="H7" s="81">
        <f>F7-G8</f>
        <v>-545030</v>
      </c>
      <c r="I7" s="24">
        <f>IF(C7,F7/C7,0)</f>
        <v>0</v>
      </c>
      <c r="J7" s="24">
        <f t="shared" si="3"/>
        <v>62.967231638418077</v>
      </c>
    </row>
    <row r="8" spans="1:10" ht="16.5">
      <c r="A8" s="20" t="s">
        <v>13</v>
      </c>
      <c r="B8" s="27" t="s">
        <v>14</v>
      </c>
      <c r="C8" s="22">
        <v>0</v>
      </c>
      <c r="D8" s="22">
        <v>4623</v>
      </c>
      <c r="E8" s="81">
        <f t="shared" si="0"/>
        <v>-4623</v>
      </c>
      <c r="F8" s="22">
        <v>0</v>
      </c>
      <c r="G8" s="22">
        <v>545030</v>
      </c>
      <c r="H8" s="81">
        <f t="shared" si="1"/>
        <v>-545030</v>
      </c>
      <c r="I8" s="24">
        <f t="shared" ref="I8:I10" si="4">IF(C8,F8/C8,0)</f>
        <v>0</v>
      </c>
      <c r="J8" s="24">
        <f t="shared" si="3"/>
        <v>117.89530607830413</v>
      </c>
    </row>
    <row r="9" spans="1:10" ht="16.5">
      <c r="A9" s="20" t="s">
        <v>15</v>
      </c>
      <c r="B9" s="27" t="s">
        <v>16</v>
      </c>
      <c r="C9" s="22">
        <v>113</v>
      </c>
      <c r="D9" s="22">
        <v>871</v>
      </c>
      <c r="E9" s="81">
        <f t="shared" si="0"/>
        <v>-758</v>
      </c>
      <c r="F9" s="22">
        <v>186676</v>
      </c>
      <c r="G9" s="22">
        <v>89039</v>
      </c>
      <c r="H9" s="81">
        <f t="shared" si="1"/>
        <v>97637</v>
      </c>
      <c r="I9" s="24">
        <f t="shared" si="4"/>
        <v>1652</v>
      </c>
      <c r="J9" s="24">
        <f t="shared" si="3"/>
        <v>102.22617680826636</v>
      </c>
    </row>
    <row r="10" spans="1:10" ht="16.5">
      <c r="A10" s="20" t="s">
        <v>17</v>
      </c>
      <c r="B10" s="27" t="s">
        <v>18</v>
      </c>
      <c r="C10" s="22">
        <v>850</v>
      </c>
      <c r="D10" s="22">
        <v>2029</v>
      </c>
      <c r="E10" s="81">
        <f t="shared" si="0"/>
        <v>-1179</v>
      </c>
      <c r="F10" s="22">
        <v>2113654</v>
      </c>
      <c r="G10" s="22">
        <v>580636</v>
      </c>
      <c r="H10" s="83">
        <f>F10-G10</f>
        <v>1533018</v>
      </c>
      <c r="I10" s="24">
        <f t="shared" si="4"/>
        <v>2486.6517647058822</v>
      </c>
      <c r="J10" s="24">
        <f t="shared" si="3"/>
        <v>286.16855593888613</v>
      </c>
    </row>
    <row r="11" spans="1:10" ht="20.25" thickBot="1">
      <c r="A11" s="47" t="s">
        <v>19</v>
      </c>
      <c r="B11" s="67" t="s">
        <v>20</v>
      </c>
      <c r="C11" s="60">
        <f>SUM(C5:C10)</f>
        <v>1455</v>
      </c>
      <c r="D11" s="60">
        <f>SUM(D5:D10)</f>
        <v>13870</v>
      </c>
      <c r="E11" s="77">
        <f t="shared" si="0"/>
        <v>-12415</v>
      </c>
      <c r="F11" s="60">
        <f>SUM(F5:F10)</f>
        <v>2829933</v>
      </c>
      <c r="G11" s="60">
        <f>SUM(G5:G10)</f>
        <v>1657270</v>
      </c>
      <c r="H11" s="79">
        <f t="shared" si="1"/>
        <v>1172663</v>
      </c>
      <c r="I11" s="69">
        <f t="shared" ref="I11:J13" si="5">F11/C11</f>
        <v>1944.9711340206186</v>
      </c>
      <c r="J11" s="69">
        <f t="shared" si="5"/>
        <v>119.48594087959626</v>
      </c>
    </row>
    <row r="12" spans="1:10" ht="11.25" customHeight="1" thickTop="1">
      <c r="A12" s="32"/>
      <c r="B12" s="33"/>
      <c r="E12" s="82"/>
      <c r="H12" s="84"/>
      <c r="I12" s="34"/>
      <c r="J12" s="34"/>
    </row>
    <row r="13" spans="1:10" ht="16.5">
      <c r="A13" s="20" t="s">
        <v>21</v>
      </c>
      <c r="B13" s="21" t="s">
        <v>22</v>
      </c>
      <c r="C13" s="22">
        <v>81</v>
      </c>
      <c r="D13" s="22">
        <v>4</v>
      </c>
      <c r="E13" s="81">
        <f>C13-D13</f>
        <v>77</v>
      </c>
      <c r="F13" s="22">
        <v>21661</v>
      </c>
      <c r="G13" s="22">
        <v>617</v>
      </c>
      <c r="H13" s="81">
        <v>4294</v>
      </c>
      <c r="I13" s="24">
        <v>0</v>
      </c>
      <c r="J13" s="24">
        <f t="shared" si="5"/>
        <v>154.25</v>
      </c>
    </row>
    <row r="14" spans="1:10" ht="20.25" thickBot="1">
      <c r="A14" s="29" t="s">
        <v>23</v>
      </c>
      <c r="B14" s="35" t="s">
        <v>24</v>
      </c>
      <c r="C14" s="30">
        <f>C11+C13</f>
        <v>1536</v>
      </c>
      <c r="D14" s="30">
        <f>D11+D13</f>
        <v>13874</v>
      </c>
      <c r="E14" s="78">
        <f>C14-D14</f>
        <v>-12338</v>
      </c>
      <c r="F14" s="30">
        <f>F11+F13</f>
        <v>2851594</v>
      </c>
      <c r="G14" s="30">
        <f>G11+G13</f>
        <v>1657887</v>
      </c>
      <c r="H14" s="80">
        <f>F14-G14</f>
        <v>1193707</v>
      </c>
      <c r="I14" s="31">
        <f>F14/C14</f>
        <v>1856.5065104166667</v>
      </c>
      <c r="J14" s="31">
        <f>G14/D14</f>
        <v>119.49596367305752</v>
      </c>
    </row>
    <row r="15" spans="1:10" ht="18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0" s="41" customFormat="1" ht="21" customHeight="1">
      <c r="A16" s="100" t="s">
        <v>214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95" t="s">
        <v>215</v>
      </c>
      <c r="D18" s="8" t="s">
        <v>216</v>
      </c>
      <c r="E18" s="9" t="s">
        <v>2</v>
      </c>
      <c r="F18" s="10" t="s">
        <v>217</v>
      </c>
      <c r="G18" s="96" t="s">
        <v>218</v>
      </c>
      <c r="H18" s="9" t="s">
        <v>25</v>
      </c>
      <c r="I18" s="43"/>
      <c r="J18" s="43"/>
    </row>
    <row r="19" spans="1:10">
      <c r="A19" s="12"/>
      <c r="B19" s="13"/>
      <c r="C19" s="14" t="s">
        <v>26</v>
      </c>
      <c r="D19" s="14" t="s">
        <v>26</v>
      </c>
      <c r="E19" s="15"/>
      <c r="F19" s="16" t="s">
        <v>6</v>
      </c>
      <c r="G19" s="16" t="s">
        <v>6</v>
      </c>
      <c r="H19" s="17" t="s">
        <v>6</v>
      </c>
      <c r="I19" s="44"/>
      <c r="J19" s="43"/>
    </row>
    <row r="20" spans="1:10">
      <c r="A20" s="45" t="s">
        <v>27</v>
      </c>
      <c r="B20" s="21" t="s">
        <v>28</v>
      </c>
      <c r="C20" s="22">
        <v>240</v>
      </c>
      <c r="D20" s="22">
        <v>2884</v>
      </c>
      <c r="E20" s="23">
        <f t="shared" ref="E20:E42" si="6">C20-D20</f>
        <v>-2644</v>
      </c>
      <c r="F20" s="22">
        <v>19954</v>
      </c>
      <c r="G20" s="22">
        <v>144114</v>
      </c>
      <c r="H20" s="23">
        <f t="shared" ref="H20:H42" si="7">F20-G20</f>
        <v>-124160</v>
      </c>
      <c r="I20" s="4"/>
      <c r="J20" s="4"/>
    </row>
    <row r="21" spans="1:10">
      <c r="A21" s="45" t="s">
        <v>29</v>
      </c>
      <c r="B21" s="21" t="s">
        <v>30</v>
      </c>
      <c r="C21" s="22">
        <v>0</v>
      </c>
      <c r="D21" s="22">
        <v>798</v>
      </c>
      <c r="E21" s="23">
        <f t="shared" si="6"/>
        <v>-798</v>
      </c>
      <c r="F21" s="22">
        <v>0</v>
      </c>
      <c r="G21" s="22">
        <v>71367</v>
      </c>
      <c r="H21" s="23">
        <f t="shared" si="7"/>
        <v>-71367</v>
      </c>
      <c r="I21" s="4"/>
      <c r="J21" s="4"/>
    </row>
    <row r="22" spans="1:10">
      <c r="A22" s="45" t="s">
        <v>31</v>
      </c>
      <c r="B22" s="21" t="s">
        <v>32</v>
      </c>
      <c r="C22" s="22">
        <v>82570</v>
      </c>
      <c r="D22" s="22">
        <v>236657</v>
      </c>
      <c r="E22" s="23">
        <f t="shared" si="6"/>
        <v>-154087</v>
      </c>
      <c r="F22" s="22">
        <v>3777750</v>
      </c>
      <c r="G22" s="22">
        <v>11638976</v>
      </c>
      <c r="H22" s="23">
        <f t="shared" si="7"/>
        <v>-7861226</v>
      </c>
      <c r="I22" s="4"/>
      <c r="J22" s="4"/>
    </row>
    <row r="23" spans="1:10">
      <c r="A23" s="45" t="s">
        <v>33</v>
      </c>
      <c r="B23" s="21" t="s">
        <v>34</v>
      </c>
      <c r="C23" s="22">
        <v>21253</v>
      </c>
      <c r="D23" s="22">
        <v>46043</v>
      </c>
      <c r="E23" s="23">
        <f t="shared" si="6"/>
        <v>-24790</v>
      </c>
      <c r="F23" s="22">
        <v>361437</v>
      </c>
      <c r="G23" s="22">
        <v>3691631</v>
      </c>
      <c r="H23" s="23">
        <f>F23-G23</f>
        <v>-3330194</v>
      </c>
      <c r="I23" s="4"/>
      <c r="J23" s="4"/>
    </row>
    <row r="24" spans="1:10">
      <c r="A24" s="45" t="s">
        <v>35</v>
      </c>
      <c r="B24" s="21" t="s">
        <v>36</v>
      </c>
      <c r="C24" s="22">
        <v>2295</v>
      </c>
      <c r="D24" s="22">
        <v>7153</v>
      </c>
      <c r="E24" s="23">
        <f t="shared" si="6"/>
        <v>-4858</v>
      </c>
      <c r="F24" s="22">
        <v>98259</v>
      </c>
      <c r="G24" s="22">
        <v>258025</v>
      </c>
      <c r="H24" s="23">
        <f>F24-G24</f>
        <v>-159766</v>
      </c>
      <c r="I24" s="4"/>
      <c r="J24" s="4"/>
    </row>
    <row r="25" spans="1:10">
      <c r="A25" s="45" t="s">
        <v>37</v>
      </c>
      <c r="B25" s="21" t="s">
        <v>38</v>
      </c>
      <c r="C25" s="22">
        <v>4249</v>
      </c>
      <c r="D25" s="22">
        <v>926</v>
      </c>
      <c r="E25" s="23">
        <f t="shared" si="6"/>
        <v>3323</v>
      </c>
      <c r="F25" s="22">
        <v>801018</v>
      </c>
      <c r="G25" s="22">
        <v>105896</v>
      </c>
      <c r="H25" s="23">
        <f t="shared" si="7"/>
        <v>695122</v>
      </c>
      <c r="I25" s="4"/>
      <c r="J25" s="4"/>
    </row>
    <row r="26" spans="1:10">
      <c r="A26" s="45" t="s">
        <v>39</v>
      </c>
      <c r="B26" s="21" t="s">
        <v>40</v>
      </c>
      <c r="C26" s="22">
        <v>4297</v>
      </c>
      <c r="D26" s="22">
        <v>31515</v>
      </c>
      <c r="E26" s="23">
        <f t="shared" si="6"/>
        <v>-27218</v>
      </c>
      <c r="F26" s="22">
        <v>218542</v>
      </c>
      <c r="G26" s="22">
        <v>980080</v>
      </c>
      <c r="H26" s="23">
        <f t="shared" si="7"/>
        <v>-761538</v>
      </c>
      <c r="I26" s="4"/>
      <c r="J26" s="4"/>
    </row>
    <row r="27" spans="1:10">
      <c r="A27" s="45">
        <v>87149320103</v>
      </c>
      <c r="B27" s="21" t="s">
        <v>89</v>
      </c>
      <c r="C27" s="22">
        <v>0</v>
      </c>
      <c r="D27" s="22">
        <v>496</v>
      </c>
      <c r="E27" s="23">
        <f t="shared" si="6"/>
        <v>-496</v>
      </c>
      <c r="F27" s="22">
        <v>0</v>
      </c>
      <c r="G27" s="22">
        <v>9583</v>
      </c>
      <c r="H27" s="23">
        <f t="shared" si="7"/>
        <v>-9583</v>
      </c>
      <c r="I27" s="4"/>
      <c r="J27" s="4"/>
    </row>
    <row r="28" spans="1:10">
      <c r="A28" s="45" t="s">
        <v>41</v>
      </c>
      <c r="B28" s="21" t="s">
        <v>42</v>
      </c>
      <c r="C28" s="22">
        <v>0</v>
      </c>
      <c r="D28" s="22">
        <v>2619</v>
      </c>
      <c r="E28" s="23">
        <f t="shared" si="6"/>
        <v>-2619</v>
      </c>
      <c r="F28" s="22">
        <v>0</v>
      </c>
      <c r="G28" s="22">
        <v>47555</v>
      </c>
      <c r="H28" s="23">
        <f t="shared" si="7"/>
        <v>-47555</v>
      </c>
      <c r="I28" s="4"/>
      <c r="J28" s="4"/>
    </row>
    <row r="29" spans="1:10">
      <c r="A29" s="45" t="s">
        <v>43</v>
      </c>
      <c r="B29" s="21" t="s">
        <v>44</v>
      </c>
      <c r="C29" s="22">
        <v>30207</v>
      </c>
      <c r="D29" s="22">
        <v>109231</v>
      </c>
      <c r="E29" s="23">
        <f t="shared" si="6"/>
        <v>-79024</v>
      </c>
      <c r="F29" s="22">
        <v>2192974</v>
      </c>
      <c r="G29" s="22">
        <v>1391653</v>
      </c>
      <c r="H29" s="23">
        <f t="shared" si="7"/>
        <v>801321</v>
      </c>
      <c r="I29" s="4"/>
      <c r="J29" s="4"/>
    </row>
    <row r="30" spans="1:10">
      <c r="A30" s="45" t="s">
        <v>45</v>
      </c>
      <c r="B30" s="21" t="s">
        <v>46</v>
      </c>
      <c r="C30" s="22">
        <v>2600</v>
      </c>
      <c r="D30" s="22">
        <v>40531</v>
      </c>
      <c r="E30" s="23">
        <f t="shared" si="6"/>
        <v>-37931</v>
      </c>
      <c r="F30" s="22">
        <v>130784</v>
      </c>
      <c r="G30" s="22">
        <v>476112</v>
      </c>
      <c r="H30" s="23">
        <f t="shared" si="7"/>
        <v>-345328</v>
      </c>
      <c r="I30" s="4"/>
      <c r="J30" s="4"/>
    </row>
    <row r="31" spans="1:10">
      <c r="A31" s="45" t="s">
        <v>47</v>
      </c>
      <c r="B31" s="21" t="s">
        <v>48</v>
      </c>
      <c r="C31" s="22">
        <v>21651</v>
      </c>
      <c r="D31" s="22">
        <v>18322</v>
      </c>
      <c r="E31" s="23">
        <f t="shared" si="6"/>
        <v>3329</v>
      </c>
      <c r="F31" s="22">
        <v>276894</v>
      </c>
      <c r="G31" s="22">
        <v>60956</v>
      </c>
      <c r="H31" s="23">
        <f t="shared" si="7"/>
        <v>215938</v>
      </c>
      <c r="I31" s="4"/>
      <c r="J31" s="4"/>
    </row>
    <row r="32" spans="1:10">
      <c r="A32" s="45" t="s">
        <v>49</v>
      </c>
      <c r="B32" s="21" t="s">
        <v>50</v>
      </c>
      <c r="C32" s="22">
        <v>6772</v>
      </c>
      <c r="D32" s="22">
        <v>64900</v>
      </c>
      <c r="E32" s="23">
        <f t="shared" si="6"/>
        <v>-58128</v>
      </c>
      <c r="F32" s="22">
        <v>450444</v>
      </c>
      <c r="G32" s="22">
        <v>771951</v>
      </c>
      <c r="H32" s="23">
        <f t="shared" si="7"/>
        <v>-321507</v>
      </c>
      <c r="I32" s="4"/>
      <c r="J32" s="4"/>
    </row>
    <row r="33" spans="1:10">
      <c r="A33" s="45" t="s">
        <v>51</v>
      </c>
      <c r="B33" s="21" t="s">
        <v>52</v>
      </c>
      <c r="C33" s="22">
        <v>2483</v>
      </c>
      <c r="D33" s="22">
        <v>38772</v>
      </c>
      <c r="E33" s="23">
        <f t="shared" si="6"/>
        <v>-36289</v>
      </c>
      <c r="F33" s="22">
        <v>132360</v>
      </c>
      <c r="G33" s="22">
        <v>158534</v>
      </c>
      <c r="H33" s="23">
        <f t="shared" si="7"/>
        <v>-26174</v>
      </c>
      <c r="I33" s="4"/>
      <c r="J33" s="4"/>
    </row>
    <row r="34" spans="1:10">
      <c r="A34" s="45" t="s">
        <v>53</v>
      </c>
      <c r="B34" s="21" t="s">
        <v>54</v>
      </c>
      <c r="C34" s="22">
        <v>9041</v>
      </c>
      <c r="D34" s="22">
        <v>12192</v>
      </c>
      <c r="E34" s="23">
        <f t="shared" si="6"/>
        <v>-3151</v>
      </c>
      <c r="F34" s="22">
        <v>875649</v>
      </c>
      <c r="G34" s="22">
        <v>388644</v>
      </c>
      <c r="H34" s="23">
        <f t="shared" si="7"/>
        <v>487005</v>
      </c>
      <c r="I34" s="4"/>
      <c r="J34" s="4"/>
    </row>
    <row r="35" spans="1:10">
      <c r="A35" s="45">
        <v>87149320906</v>
      </c>
      <c r="B35" s="21" t="s">
        <v>88</v>
      </c>
      <c r="C35" s="22">
        <v>30350</v>
      </c>
      <c r="D35" s="22">
        <v>20724</v>
      </c>
      <c r="E35" s="23">
        <f t="shared" si="6"/>
        <v>9626</v>
      </c>
      <c r="F35" s="22">
        <v>1089302</v>
      </c>
      <c r="G35" s="22">
        <v>191009</v>
      </c>
      <c r="H35" s="23">
        <f t="shared" si="7"/>
        <v>898293</v>
      </c>
      <c r="I35" s="4"/>
      <c r="J35" s="4"/>
    </row>
    <row r="36" spans="1:10">
      <c r="A36" s="45" t="s">
        <v>55</v>
      </c>
      <c r="B36" s="21" t="s">
        <v>56</v>
      </c>
      <c r="C36" s="22">
        <v>12</v>
      </c>
      <c r="D36" s="46">
        <v>3431</v>
      </c>
      <c r="E36" s="23">
        <f t="shared" si="6"/>
        <v>-3419</v>
      </c>
      <c r="F36" s="22">
        <v>1707</v>
      </c>
      <c r="G36" s="22">
        <v>11257</v>
      </c>
      <c r="H36" s="23">
        <f t="shared" si="7"/>
        <v>-9550</v>
      </c>
      <c r="I36" s="4"/>
      <c r="J36" s="4"/>
    </row>
    <row r="37" spans="1:10">
      <c r="A37" s="45" t="s">
        <v>57</v>
      </c>
      <c r="B37" s="21" t="s">
        <v>58</v>
      </c>
      <c r="C37" s="22">
        <v>903</v>
      </c>
      <c r="D37" s="22">
        <v>8891</v>
      </c>
      <c r="E37" s="23">
        <f>C37-D37</f>
        <v>-7988</v>
      </c>
      <c r="F37" s="22">
        <v>62916</v>
      </c>
      <c r="G37" s="22">
        <v>178143</v>
      </c>
      <c r="H37" s="23">
        <f t="shared" si="7"/>
        <v>-115227</v>
      </c>
      <c r="I37" s="4"/>
      <c r="J37" s="4"/>
    </row>
    <row r="38" spans="1:10">
      <c r="A38" s="45" t="s">
        <v>59</v>
      </c>
      <c r="B38" s="21" t="s">
        <v>60</v>
      </c>
      <c r="C38" s="22">
        <v>3762</v>
      </c>
      <c r="D38" s="22">
        <v>20240</v>
      </c>
      <c r="E38" s="23">
        <f t="shared" si="6"/>
        <v>-16478</v>
      </c>
      <c r="F38" s="22">
        <v>172859</v>
      </c>
      <c r="G38" s="22">
        <v>722730</v>
      </c>
      <c r="H38" s="23">
        <f t="shared" si="7"/>
        <v>-549871</v>
      </c>
      <c r="I38" s="4"/>
      <c r="J38" s="4"/>
    </row>
    <row r="39" spans="1:10">
      <c r="A39" s="45" t="s">
        <v>61</v>
      </c>
      <c r="B39" s="21" t="s">
        <v>62</v>
      </c>
      <c r="C39" s="22">
        <v>2777</v>
      </c>
      <c r="D39" s="22">
        <v>21625</v>
      </c>
      <c r="E39" s="23">
        <f t="shared" si="6"/>
        <v>-18848</v>
      </c>
      <c r="F39" s="22">
        <v>92715</v>
      </c>
      <c r="G39" s="22">
        <v>1183786</v>
      </c>
      <c r="H39" s="23">
        <f t="shared" si="7"/>
        <v>-1091071</v>
      </c>
      <c r="I39" s="4"/>
      <c r="J39" s="4"/>
    </row>
    <row r="40" spans="1:10">
      <c r="A40" s="45" t="s">
        <v>63</v>
      </c>
      <c r="B40" s="21" t="s">
        <v>64</v>
      </c>
      <c r="C40" s="22">
        <v>28377</v>
      </c>
      <c r="D40" s="22">
        <v>41315</v>
      </c>
      <c r="E40" s="23">
        <f t="shared" si="6"/>
        <v>-12938</v>
      </c>
      <c r="F40" s="22">
        <v>378207</v>
      </c>
      <c r="G40" s="22">
        <v>242141</v>
      </c>
      <c r="H40" s="23">
        <f t="shared" si="7"/>
        <v>136066</v>
      </c>
      <c r="I40" s="4"/>
      <c r="J40" s="4"/>
    </row>
    <row r="41" spans="1:10">
      <c r="A41" s="45" t="s">
        <v>65</v>
      </c>
      <c r="B41" s="21" t="s">
        <v>66</v>
      </c>
      <c r="C41" s="22">
        <v>31</v>
      </c>
      <c r="D41" s="22">
        <v>13061</v>
      </c>
      <c r="E41" s="23">
        <f t="shared" si="6"/>
        <v>-13030</v>
      </c>
      <c r="F41" s="22">
        <v>328</v>
      </c>
      <c r="G41" s="22">
        <v>66292</v>
      </c>
      <c r="H41" s="23">
        <f t="shared" si="7"/>
        <v>-65964</v>
      </c>
      <c r="I41" s="4"/>
      <c r="J41" s="4"/>
    </row>
    <row r="42" spans="1:10" ht="18.75" customHeight="1" thickBot="1">
      <c r="A42" s="47" t="s">
        <v>23</v>
      </c>
      <c r="B42" s="48"/>
      <c r="C42" s="49">
        <f>SUM(C20:C41)</f>
        <v>253870</v>
      </c>
      <c r="D42" s="49">
        <f>SUM(D20:D41)</f>
        <v>742326</v>
      </c>
      <c r="E42" s="50">
        <f t="shared" si="6"/>
        <v>-488456</v>
      </c>
      <c r="F42" s="49">
        <f>SUM(F20:F41)</f>
        <v>11134099</v>
      </c>
      <c r="G42" s="49">
        <f>SUM(G20:G41)</f>
        <v>22790435</v>
      </c>
      <c r="H42" s="50">
        <f t="shared" si="7"/>
        <v>-11656336</v>
      </c>
    </row>
    <row r="43" spans="1:10" ht="6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  <c r="D44" s="53"/>
      <c r="E44" s="53"/>
      <c r="F44" s="53"/>
    </row>
    <row r="45" spans="1:10" ht="16.5">
      <c r="C45"/>
      <c r="D45"/>
    </row>
    <row r="88" spans="5:5">
      <c r="E88" s="64"/>
    </row>
    <row r="89" spans="5:5">
      <c r="E89" s="64"/>
    </row>
  </sheetData>
  <mergeCells count="2">
    <mergeCell ref="A1:J1"/>
    <mergeCell ref="A16:J16"/>
  </mergeCells>
  <phoneticPr fontId="4" type="noConversion"/>
  <printOptions horizontalCentered="1" verticalCentered="1"/>
  <pageMargins left="0.31496062992125984" right="0.35433070866141736" top="0.15748031496062992" bottom="0.19685039370078741" header="0.15748031496062992" footer="0.19685039370078741"/>
  <pageSetup paperSize="9" scale="85" fitToWidth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437A-40C9-41A4-8D02-AD5C26B96A13}">
  <sheetPr>
    <tabColor rgb="FF99CCFF"/>
    <pageSetUpPr fitToPage="1"/>
  </sheetPr>
  <dimension ref="A1:K46"/>
  <sheetViews>
    <sheetView zoomScaleNormal="100" workbookViewId="0">
      <selection activeCell="A2" sqref="A2"/>
    </sheetView>
  </sheetViews>
  <sheetFormatPr defaultRowHeight="15.75"/>
  <cols>
    <col min="1" max="1" width="13.875" style="2" customWidth="1"/>
    <col min="2" max="2" width="27.375" style="3" customWidth="1"/>
    <col min="3" max="3" width="16" style="4" customWidth="1"/>
    <col min="4" max="4" width="15.25" style="4" customWidth="1"/>
    <col min="5" max="5" width="12" style="4" customWidth="1"/>
    <col min="6" max="7" width="17.625" style="4" customWidth="1"/>
    <col min="8" max="8" width="12.125" style="4" customWidth="1"/>
    <col min="9" max="9" width="12.375" style="3" customWidth="1"/>
    <col min="10" max="10" width="12.875" style="3" customWidth="1"/>
    <col min="11" max="11" width="11.125" style="3" customWidth="1"/>
    <col min="12" max="256" width="9" style="3"/>
    <col min="257" max="257" width="13.875" style="3" customWidth="1"/>
    <col min="258" max="258" width="31.625" style="3" customWidth="1"/>
    <col min="259" max="259" width="16" style="3" customWidth="1"/>
    <col min="260" max="260" width="15.25" style="3" customWidth="1"/>
    <col min="261" max="261" width="13.75" style="3" customWidth="1"/>
    <col min="262" max="262" width="18.5" style="3" customWidth="1"/>
    <col min="263" max="263" width="17.625" style="3" customWidth="1"/>
    <col min="264" max="264" width="15.5" style="3" customWidth="1"/>
    <col min="265" max="265" width="12.375" style="3" customWidth="1"/>
    <col min="266" max="266" width="12.875" style="3" customWidth="1"/>
    <col min="267" max="267" width="11.125" style="3" customWidth="1"/>
    <col min="268" max="512" width="9" style="3"/>
    <col min="513" max="513" width="13.875" style="3" customWidth="1"/>
    <col min="514" max="514" width="31.625" style="3" customWidth="1"/>
    <col min="515" max="515" width="16" style="3" customWidth="1"/>
    <col min="516" max="516" width="15.25" style="3" customWidth="1"/>
    <col min="517" max="517" width="13.75" style="3" customWidth="1"/>
    <col min="518" max="518" width="18.5" style="3" customWidth="1"/>
    <col min="519" max="519" width="17.625" style="3" customWidth="1"/>
    <col min="520" max="520" width="15.5" style="3" customWidth="1"/>
    <col min="521" max="521" width="12.375" style="3" customWidth="1"/>
    <col min="522" max="522" width="12.875" style="3" customWidth="1"/>
    <col min="523" max="523" width="11.125" style="3" customWidth="1"/>
    <col min="524" max="768" width="9" style="3"/>
    <col min="769" max="769" width="13.875" style="3" customWidth="1"/>
    <col min="770" max="770" width="31.625" style="3" customWidth="1"/>
    <col min="771" max="771" width="16" style="3" customWidth="1"/>
    <col min="772" max="772" width="15.25" style="3" customWidth="1"/>
    <col min="773" max="773" width="13.75" style="3" customWidth="1"/>
    <col min="774" max="774" width="18.5" style="3" customWidth="1"/>
    <col min="775" max="775" width="17.625" style="3" customWidth="1"/>
    <col min="776" max="776" width="15.5" style="3" customWidth="1"/>
    <col min="777" max="777" width="12.375" style="3" customWidth="1"/>
    <col min="778" max="778" width="12.875" style="3" customWidth="1"/>
    <col min="779" max="779" width="11.125" style="3" customWidth="1"/>
    <col min="780" max="1024" width="9" style="3"/>
    <col min="1025" max="1025" width="13.875" style="3" customWidth="1"/>
    <col min="1026" max="1026" width="31.625" style="3" customWidth="1"/>
    <col min="1027" max="1027" width="16" style="3" customWidth="1"/>
    <col min="1028" max="1028" width="15.25" style="3" customWidth="1"/>
    <col min="1029" max="1029" width="13.75" style="3" customWidth="1"/>
    <col min="1030" max="1030" width="18.5" style="3" customWidth="1"/>
    <col min="1031" max="1031" width="17.625" style="3" customWidth="1"/>
    <col min="1032" max="1032" width="15.5" style="3" customWidth="1"/>
    <col min="1033" max="1033" width="12.375" style="3" customWidth="1"/>
    <col min="1034" max="1034" width="12.875" style="3" customWidth="1"/>
    <col min="1035" max="1035" width="11.125" style="3" customWidth="1"/>
    <col min="1036" max="1280" width="9" style="3"/>
    <col min="1281" max="1281" width="13.875" style="3" customWidth="1"/>
    <col min="1282" max="1282" width="31.625" style="3" customWidth="1"/>
    <col min="1283" max="1283" width="16" style="3" customWidth="1"/>
    <col min="1284" max="1284" width="15.25" style="3" customWidth="1"/>
    <col min="1285" max="1285" width="13.75" style="3" customWidth="1"/>
    <col min="1286" max="1286" width="18.5" style="3" customWidth="1"/>
    <col min="1287" max="1287" width="17.625" style="3" customWidth="1"/>
    <col min="1288" max="1288" width="15.5" style="3" customWidth="1"/>
    <col min="1289" max="1289" width="12.375" style="3" customWidth="1"/>
    <col min="1290" max="1290" width="12.875" style="3" customWidth="1"/>
    <col min="1291" max="1291" width="11.125" style="3" customWidth="1"/>
    <col min="1292" max="1536" width="9" style="3"/>
    <col min="1537" max="1537" width="13.875" style="3" customWidth="1"/>
    <col min="1538" max="1538" width="31.625" style="3" customWidth="1"/>
    <col min="1539" max="1539" width="16" style="3" customWidth="1"/>
    <col min="1540" max="1540" width="15.25" style="3" customWidth="1"/>
    <col min="1541" max="1541" width="13.75" style="3" customWidth="1"/>
    <col min="1542" max="1542" width="18.5" style="3" customWidth="1"/>
    <col min="1543" max="1543" width="17.625" style="3" customWidth="1"/>
    <col min="1544" max="1544" width="15.5" style="3" customWidth="1"/>
    <col min="1545" max="1545" width="12.375" style="3" customWidth="1"/>
    <col min="1546" max="1546" width="12.875" style="3" customWidth="1"/>
    <col min="1547" max="1547" width="11.125" style="3" customWidth="1"/>
    <col min="1548" max="1792" width="9" style="3"/>
    <col min="1793" max="1793" width="13.875" style="3" customWidth="1"/>
    <col min="1794" max="1794" width="31.625" style="3" customWidth="1"/>
    <col min="1795" max="1795" width="16" style="3" customWidth="1"/>
    <col min="1796" max="1796" width="15.25" style="3" customWidth="1"/>
    <col min="1797" max="1797" width="13.75" style="3" customWidth="1"/>
    <col min="1798" max="1798" width="18.5" style="3" customWidth="1"/>
    <col min="1799" max="1799" width="17.625" style="3" customWidth="1"/>
    <col min="1800" max="1800" width="15.5" style="3" customWidth="1"/>
    <col min="1801" max="1801" width="12.375" style="3" customWidth="1"/>
    <col min="1802" max="1802" width="12.875" style="3" customWidth="1"/>
    <col min="1803" max="1803" width="11.125" style="3" customWidth="1"/>
    <col min="1804" max="2048" width="9" style="3"/>
    <col min="2049" max="2049" width="13.875" style="3" customWidth="1"/>
    <col min="2050" max="2050" width="31.625" style="3" customWidth="1"/>
    <col min="2051" max="2051" width="16" style="3" customWidth="1"/>
    <col min="2052" max="2052" width="15.25" style="3" customWidth="1"/>
    <col min="2053" max="2053" width="13.75" style="3" customWidth="1"/>
    <col min="2054" max="2054" width="18.5" style="3" customWidth="1"/>
    <col min="2055" max="2055" width="17.625" style="3" customWidth="1"/>
    <col min="2056" max="2056" width="15.5" style="3" customWidth="1"/>
    <col min="2057" max="2057" width="12.375" style="3" customWidth="1"/>
    <col min="2058" max="2058" width="12.875" style="3" customWidth="1"/>
    <col min="2059" max="2059" width="11.125" style="3" customWidth="1"/>
    <col min="2060" max="2304" width="9" style="3"/>
    <col min="2305" max="2305" width="13.875" style="3" customWidth="1"/>
    <col min="2306" max="2306" width="31.625" style="3" customWidth="1"/>
    <col min="2307" max="2307" width="16" style="3" customWidth="1"/>
    <col min="2308" max="2308" width="15.25" style="3" customWidth="1"/>
    <col min="2309" max="2309" width="13.75" style="3" customWidth="1"/>
    <col min="2310" max="2310" width="18.5" style="3" customWidth="1"/>
    <col min="2311" max="2311" width="17.625" style="3" customWidth="1"/>
    <col min="2312" max="2312" width="15.5" style="3" customWidth="1"/>
    <col min="2313" max="2313" width="12.375" style="3" customWidth="1"/>
    <col min="2314" max="2314" width="12.875" style="3" customWidth="1"/>
    <col min="2315" max="2315" width="11.125" style="3" customWidth="1"/>
    <col min="2316" max="2560" width="9" style="3"/>
    <col min="2561" max="2561" width="13.875" style="3" customWidth="1"/>
    <col min="2562" max="2562" width="31.625" style="3" customWidth="1"/>
    <col min="2563" max="2563" width="16" style="3" customWidth="1"/>
    <col min="2564" max="2564" width="15.25" style="3" customWidth="1"/>
    <col min="2565" max="2565" width="13.75" style="3" customWidth="1"/>
    <col min="2566" max="2566" width="18.5" style="3" customWidth="1"/>
    <col min="2567" max="2567" width="17.625" style="3" customWidth="1"/>
    <col min="2568" max="2568" width="15.5" style="3" customWidth="1"/>
    <col min="2569" max="2569" width="12.375" style="3" customWidth="1"/>
    <col min="2570" max="2570" width="12.875" style="3" customWidth="1"/>
    <col min="2571" max="2571" width="11.125" style="3" customWidth="1"/>
    <col min="2572" max="2816" width="9" style="3"/>
    <col min="2817" max="2817" width="13.875" style="3" customWidth="1"/>
    <col min="2818" max="2818" width="31.625" style="3" customWidth="1"/>
    <col min="2819" max="2819" width="16" style="3" customWidth="1"/>
    <col min="2820" max="2820" width="15.25" style="3" customWidth="1"/>
    <col min="2821" max="2821" width="13.75" style="3" customWidth="1"/>
    <col min="2822" max="2822" width="18.5" style="3" customWidth="1"/>
    <col min="2823" max="2823" width="17.625" style="3" customWidth="1"/>
    <col min="2824" max="2824" width="15.5" style="3" customWidth="1"/>
    <col min="2825" max="2825" width="12.375" style="3" customWidth="1"/>
    <col min="2826" max="2826" width="12.875" style="3" customWidth="1"/>
    <col min="2827" max="2827" width="11.125" style="3" customWidth="1"/>
    <col min="2828" max="3072" width="9" style="3"/>
    <col min="3073" max="3073" width="13.875" style="3" customWidth="1"/>
    <col min="3074" max="3074" width="31.625" style="3" customWidth="1"/>
    <col min="3075" max="3075" width="16" style="3" customWidth="1"/>
    <col min="3076" max="3076" width="15.25" style="3" customWidth="1"/>
    <col min="3077" max="3077" width="13.75" style="3" customWidth="1"/>
    <col min="3078" max="3078" width="18.5" style="3" customWidth="1"/>
    <col min="3079" max="3079" width="17.625" style="3" customWidth="1"/>
    <col min="3080" max="3080" width="15.5" style="3" customWidth="1"/>
    <col min="3081" max="3081" width="12.375" style="3" customWidth="1"/>
    <col min="3082" max="3082" width="12.875" style="3" customWidth="1"/>
    <col min="3083" max="3083" width="11.125" style="3" customWidth="1"/>
    <col min="3084" max="3328" width="9" style="3"/>
    <col min="3329" max="3329" width="13.875" style="3" customWidth="1"/>
    <col min="3330" max="3330" width="31.625" style="3" customWidth="1"/>
    <col min="3331" max="3331" width="16" style="3" customWidth="1"/>
    <col min="3332" max="3332" width="15.25" style="3" customWidth="1"/>
    <col min="3333" max="3333" width="13.75" style="3" customWidth="1"/>
    <col min="3334" max="3334" width="18.5" style="3" customWidth="1"/>
    <col min="3335" max="3335" width="17.625" style="3" customWidth="1"/>
    <col min="3336" max="3336" width="15.5" style="3" customWidth="1"/>
    <col min="3337" max="3337" width="12.375" style="3" customWidth="1"/>
    <col min="3338" max="3338" width="12.875" style="3" customWidth="1"/>
    <col min="3339" max="3339" width="11.125" style="3" customWidth="1"/>
    <col min="3340" max="3584" width="9" style="3"/>
    <col min="3585" max="3585" width="13.875" style="3" customWidth="1"/>
    <col min="3586" max="3586" width="31.625" style="3" customWidth="1"/>
    <col min="3587" max="3587" width="16" style="3" customWidth="1"/>
    <col min="3588" max="3588" width="15.25" style="3" customWidth="1"/>
    <col min="3589" max="3589" width="13.75" style="3" customWidth="1"/>
    <col min="3590" max="3590" width="18.5" style="3" customWidth="1"/>
    <col min="3591" max="3591" width="17.625" style="3" customWidth="1"/>
    <col min="3592" max="3592" width="15.5" style="3" customWidth="1"/>
    <col min="3593" max="3593" width="12.375" style="3" customWidth="1"/>
    <col min="3594" max="3594" width="12.875" style="3" customWidth="1"/>
    <col min="3595" max="3595" width="11.125" style="3" customWidth="1"/>
    <col min="3596" max="3840" width="9" style="3"/>
    <col min="3841" max="3841" width="13.875" style="3" customWidth="1"/>
    <col min="3842" max="3842" width="31.625" style="3" customWidth="1"/>
    <col min="3843" max="3843" width="16" style="3" customWidth="1"/>
    <col min="3844" max="3844" width="15.25" style="3" customWidth="1"/>
    <col min="3845" max="3845" width="13.75" style="3" customWidth="1"/>
    <col min="3846" max="3846" width="18.5" style="3" customWidth="1"/>
    <col min="3847" max="3847" width="17.625" style="3" customWidth="1"/>
    <col min="3848" max="3848" width="15.5" style="3" customWidth="1"/>
    <col min="3849" max="3849" width="12.375" style="3" customWidth="1"/>
    <col min="3850" max="3850" width="12.875" style="3" customWidth="1"/>
    <col min="3851" max="3851" width="11.125" style="3" customWidth="1"/>
    <col min="3852" max="4096" width="9" style="3"/>
    <col min="4097" max="4097" width="13.875" style="3" customWidth="1"/>
    <col min="4098" max="4098" width="31.625" style="3" customWidth="1"/>
    <col min="4099" max="4099" width="16" style="3" customWidth="1"/>
    <col min="4100" max="4100" width="15.25" style="3" customWidth="1"/>
    <col min="4101" max="4101" width="13.75" style="3" customWidth="1"/>
    <col min="4102" max="4102" width="18.5" style="3" customWidth="1"/>
    <col min="4103" max="4103" width="17.625" style="3" customWidth="1"/>
    <col min="4104" max="4104" width="15.5" style="3" customWidth="1"/>
    <col min="4105" max="4105" width="12.375" style="3" customWidth="1"/>
    <col min="4106" max="4106" width="12.875" style="3" customWidth="1"/>
    <col min="4107" max="4107" width="11.125" style="3" customWidth="1"/>
    <col min="4108" max="4352" width="9" style="3"/>
    <col min="4353" max="4353" width="13.875" style="3" customWidth="1"/>
    <col min="4354" max="4354" width="31.625" style="3" customWidth="1"/>
    <col min="4355" max="4355" width="16" style="3" customWidth="1"/>
    <col min="4356" max="4356" width="15.25" style="3" customWidth="1"/>
    <col min="4357" max="4357" width="13.75" style="3" customWidth="1"/>
    <col min="4358" max="4358" width="18.5" style="3" customWidth="1"/>
    <col min="4359" max="4359" width="17.625" style="3" customWidth="1"/>
    <col min="4360" max="4360" width="15.5" style="3" customWidth="1"/>
    <col min="4361" max="4361" width="12.375" style="3" customWidth="1"/>
    <col min="4362" max="4362" width="12.875" style="3" customWidth="1"/>
    <col min="4363" max="4363" width="11.125" style="3" customWidth="1"/>
    <col min="4364" max="4608" width="9" style="3"/>
    <col min="4609" max="4609" width="13.875" style="3" customWidth="1"/>
    <col min="4610" max="4610" width="31.625" style="3" customWidth="1"/>
    <col min="4611" max="4611" width="16" style="3" customWidth="1"/>
    <col min="4612" max="4612" width="15.25" style="3" customWidth="1"/>
    <col min="4613" max="4613" width="13.75" style="3" customWidth="1"/>
    <col min="4614" max="4614" width="18.5" style="3" customWidth="1"/>
    <col min="4615" max="4615" width="17.625" style="3" customWidth="1"/>
    <col min="4616" max="4616" width="15.5" style="3" customWidth="1"/>
    <col min="4617" max="4617" width="12.375" style="3" customWidth="1"/>
    <col min="4618" max="4618" width="12.875" style="3" customWidth="1"/>
    <col min="4619" max="4619" width="11.125" style="3" customWidth="1"/>
    <col min="4620" max="4864" width="9" style="3"/>
    <col min="4865" max="4865" width="13.875" style="3" customWidth="1"/>
    <col min="4866" max="4866" width="31.625" style="3" customWidth="1"/>
    <col min="4867" max="4867" width="16" style="3" customWidth="1"/>
    <col min="4868" max="4868" width="15.25" style="3" customWidth="1"/>
    <col min="4869" max="4869" width="13.75" style="3" customWidth="1"/>
    <col min="4870" max="4870" width="18.5" style="3" customWidth="1"/>
    <col min="4871" max="4871" width="17.625" style="3" customWidth="1"/>
    <col min="4872" max="4872" width="15.5" style="3" customWidth="1"/>
    <col min="4873" max="4873" width="12.375" style="3" customWidth="1"/>
    <col min="4874" max="4874" width="12.875" style="3" customWidth="1"/>
    <col min="4875" max="4875" width="11.125" style="3" customWidth="1"/>
    <col min="4876" max="5120" width="9" style="3"/>
    <col min="5121" max="5121" width="13.875" style="3" customWidth="1"/>
    <col min="5122" max="5122" width="31.625" style="3" customWidth="1"/>
    <col min="5123" max="5123" width="16" style="3" customWidth="1"/>
    <col min="5124" max="5124" width="15.25" style="3" customWidth="1"/>
    <col min="5125" max="5125" width="13.75" style="3" customWidth="1"/>
    <col min="5126" max="5126" width="18.5" style="3" customWidth="1"/>
    <col min="5127" max="5127" width="17.625" style="3" customWidth="1"/>
    <col min="5128" max="5128" width="15.5" style="3" customWidth="1"/>
    <col min="5129" max="5129" width="12.375" style="3" customWidth="1"/>
    <col min="5130" max="5130" width="12.875" style="3" customWidth="1"/>
    <col min="5131" max="5131" width="11.125" style="3" customWidth="1"/>
    <col min="5132" max="5376" width="9" style="3"/>
    <col min="5377" max="5377" width="13.875" style="3" customWidth="1"/>
    <col min="5378" max="5378" width="31.625" style="3" customWidth="1"/>
    <col min="5379" max="5379" width="16" style="3" customWidth="1"/>
    <col min="5380" max="5380" width="15.25" style="3" customWidth="1"/>
    <col min="5381" max="5381" width="13.75" style="3" customWidth="1"/>
    <col min="5382" max="5382" width="18.5" style="3" customWidth="1"/>
    <col min="5383" max="5383" width="17.625" style="3" customWidth="1"/>
    <col min="5384" max="5384" width="15.5" style="3" customWidth="1"/>
    <col min="5385" max="5385" width="12.375" style="3" customWidth="1"/>
    <col min="5386" max="5386" width="12.875" style="3" customWidth="1"/>
    <col min="5387" max="5387" width="11.125" style="3" customWidth="1"/>
    <col min="5388" max="5632" width="9" style="3"/>
    <col min="5633" max="5633" width="13.875" style="3" customWidth="1"/>
    <col min="5634" max="5634" width="31.625" style="3" customWidth="1"/>
    <col min="5635" max="5635" width="16" style="3" customWidth="1"/>
    <col min="5636" max="5636" width="15.25" style="3" customWidth="1"/>
    <col min="5637" max="5637" width="13.75" style="3" customWidth="1"/>
    <col min="5638" max="5638" width="18.5" style="3" customWidth="1"/>
    <col min="5639" max="5639" width="17.625" style="3" customWidth="1"/>
    <col min="5640" max="5640" width="15.5" style="3" customWidth="1"/>
    <col min="5641" max="5641" width="12.375" style="3" customWidth="1"/>
    <col min="5642" max="5642" width="12.875" style="3" customWidth="1"/>
    <col min="5643" max="5643" width="11.125" style="3" customWidth="1"/>
    <col min="5644" max="5888" width="9" style="3"/>
    <col min="5889" max="5889" width="13.875" style="3" customWidth="1"/>
    <col min="5890" max="5890" width="31.625" style="3" customWidth="1"/>
    <col min="5891" max="5891" width="16" style="3" customWidth="1"/>
    <col min="5892" max="5892" width="15.25" style="3" customWidth="1"/>
    <col min="5893" max="5893" width="13.75" style="3" customWidth="1"/>
    <col min="5894" max="5894" width="18.5" style="3" customWidth="1"/>
    <col min="5895" max="5895" width="17.625" style="3" customWidth="1"/>
    <col min="5896" max="5896" width="15.5" style="3" customWidth="1"/>
    <col min="5897" max="5897" width="12.375" style="3" customWidth="1"/>
    <col min="5898" max="5898" width="12.875" style="3" customWidth="1"/>
    <col min="5899" max="5899" width="11.125" style="3" customWidth="1"/>
    <col min="5900" max="6144" width="9" style="3"/>
    <col min="6145" max="6145" width="13.875" style="3" customWidth="1"/>
    <col min="6146" max="6146" width="31.625" style="3" customWidth="1"/>
    <col min="6147" max="6147" width="16" style="3" customWidth="1"/>
    <col min="6148" max="6148" width="15.25" style="3" customWidth="1"/>
    <col min="6149" max="6149" width="13.75" style="3" customWidth="1"/>
    <col min="6150" max="6150" width="18.5" style="3" customWidth="1"/>
    <col min="6151" max="6151" width="17.625" style="3" customWidth="1"/>
    <col min="6152" max="6152" width="15.5" style="3" customWidth="1"/>
    <col min="6153" max="6153" width="12.375" style="3" customWidth="1"/>
    <col min="6154" max="6154" width="12.875" style="3" customWidth="1"/>
    <col min="6155" max="6155" width="11.125" style="3" customWidth="1"/>
    <col min="6156" max="6400" width="9" style="3"/>
    <col min="6401" max="6401" width="13.875" style="3" customWidth="1"/>
    <col min="6402" max="6402" width="31.625" style="3" customWidth="1"/>
    <col min="6403" max="6403" width="16" style="3" customWidth="1"/>
    <col min="6404" max="6404" width="15.25" style="3" customWidth="1"/>
    <col min="6405" max="6405" width="13.75" style="3" customWidth="1"/>
    <col min="6406" max="6406" width="18.5" style="3" customWidth="1"/>
    <col min="6407" max="6407" width="17.625" style="3" customWidth="1"/>
    <col min="6408" max="6408" width="15.5" style="3" customWidth="1"/>
    <col min="6409" max="6409" width="12.375" style="3" customWidth="1"/>
    <col min="6410" max="6410" width="12.875" style="3" customWidth="1"/>
    <col min="6411" max="6411" width="11.125" style="3" customWidth="1"/>
    <col min="6412" max="6656" width="9" style="3"/>
    <col min="6657" max="6657" width="13.875" style="3" customWidth="1"/>
    <col min="6658" max="6658" width="31.625" style="3" customWidth="1"/>
    <col min="6659" max="6659" width="16" style="3" customWidth="1"/>
    <col min="6660" max="6660" width="15.25" style="3" customWidth="1"/>
    <col min="6661" max="6661" width="13.75" style="3" customWidth="1"/>
    <col min="6662" max="6662" width="18.5" style="3" customWidth="1"/>
    <col min="6663" max="6663" width="17.625" style="3" customWidth="1"/>
    <col min="6664" max="6664" width="15.5" style="3" customWidth="1"/>
    <col min="6665" max="6665" width="12.375" style="3" customWidth="1"/>
    <col min="6666" max="6666" width="12.875" style="3" customWidth="1"/>
    <col min="6667" max="6667" width="11.125" style="3" customWidth="1"/>
    <col min="6668" max="6912" width="9" style="3"/>
    <col min="6913" max="6913" width="13.875" style="3" customWidth="1"/>
    <col min="6914" max="6914" width="31.625" style="3" customWidth="1"/>
    <col min="6915" max="6915" width="16" style="3" customWidth="1"/>
    <col min="6916" max="6916" width="15.25" style="3" customWidth="1"/>
    <col min="6917" max="6917" width="13.75" style="3" customWidth="1"/>
    <col min="6918" max="6918" width="18.5" style="3" customWidth="1"/>
    <col min="6919" max="6919" width="17.625" style="3" customWidth="1"/>
    <col min="6920" max="6920" width="15.5" style="3" customWidth="1"/>
    <col min="6921" max="6921" width="12.375" style="3" customWidth="1"/>
    <col min="6922" max="6922" width="12.875" style="3" customWidth="1"/>
    <col min="6923" max="6923" width="11.125" style="3" customWidth="1"/>
    <col min="6924" max="7168" width="9" style="3"/>
    <col min="7169" max="7169" width="13.875" style="3" customWidth="1"/>
    <col min="7170" max="7170" width="31.625" style="3" customWidth="1"/>
    <col min="7171" max="7171" width="16" style="3" customWidth="1"/>
    <col min="7172" max="7172" width="15.25" style="3" customWidth="1"/>
    <col min="7173" max="7173" width="13.75" style="3" customWidth="1"/>
    <col min="7174" max="7174" width="18.5" style="3" customWidth="1"/>
    <col min="7175" max="7175" width="17.625" style="3" customWidth="1"/>
    <col min="7176" max="7176" width="15.5" style="3" customWidth="1"/>
    <col min="7177" max="7177" width="12.375" style="3" customWidth="1"/>
    <col min="7178" max="7178" width="12.875" style="3" customWidth="1"/>
    <col min="7179" max="7179" width="11.125" style="3" customWidth="1"/>
    <col min="7180" max="7424" width="9" style="3"/>
    <col min="7425" max="7425" width="13.875" style="3" customWidth="1"/>
    <col min="7426" max="7426" width="31.625" style="3" customWidth="1"/>
    <col min="7427" max="7427" width="16" style="3" customWidth="1"/>
    <col min="7428" max="7428" width="15.25" style="3" customWidth="1"/>
    <col min="7429" max="7429" width="13.75" style="3" customWidth="1"/>
    <col min="7430" max="7430" width="18.5" style="3" customWidth="1"/>
    <col min="7431" max="7431" width="17.625" style="3" customWidth="1"/>
    <col min="7432" max="7432" width="15.5" style="3" customWidth="1"/>
    <col min="7433" max="7433" width="12.375" style="3" customWidth="1"/>
    <col min="7434" max="7434" width="12.875" style="3" customWidth="1"/>
    <col min="7435" max="7435" width="11.125" style="3" customWidth="1"/>
    <col min="7436" max="7680" width="9" style="3"/>
    <col min="7681" max="7681" width="13.875" style="3" customWidth="1"/>
    <col min="7682" max="7682" width="31.625" style="3" customWidth="1"/>
    <col min="7683" max="7683" width="16" style="3" customWidth="1"/>
    <col min="7684" max="7684" width="15.25" style="3" customWidth="1"/>
    <col min="7685" max="7685" width="13.75" style="3" customWidth="1"/>
    <col min="7686" max="7686" width="18.5" style="3" customWidth="1"/>
    <col min="7687" max="7687" width="17.625" style="3" customWidth="1"/>
    <col min="7688" max="7688" width="15.5" style="3" customWidth="1"/>
    <col min="7689" max="7689" width="12.375" style="3" customWidth="1"/>
    <col min="7690" max="7690" width="12.875" style="3" customWidth="1"/>
    <col min="7691" max="7691" width="11.125" style="3" customWidth="1"/>
    <col min="7692" max="7936" width="9" style="3"/>
    <col min="7937" max="7937" width="13.875" style="3" customWidth="1"/>
    <col min="7938" max="7938" width="31.625" style="3" customWidth="1"/>
    <col min="7939" max="7939" width="16" style="3" customWidth="1"/>
    <col min="7940" max="7940" width="15.25" style="3" customWidth="1"/>
    <col min="7941" max="7941" width="13.75" style="3" customWidth="1"/>
    <col min="7942" max="7942" width="18.5" style="3" customWidth="1"/>
    <col min="7943" max="7943" width="17.625" style="3" customWidth="1"/>
    <col min="7944" max="7944" width="15.5" style="3" customWidth="1"/>
    <col min="7945" max="7945" width="12.375" style="3" customWidth="1"/>
    <col min="7946" max="7946" width="12.875" style="3" customWidth="1"/>
    <col min="7947" max="7947" width="11.125" style="3" customWidth="1"/>
    <col min="7948" max="8192" width="9" style="3"/>
    <col min="8193" max="8193" width="13.875" style="3" customWidth="1"/>
    <col min="8194" max="8194" width="31.625" style="3" customWidth="1"/>
    <col min="8195" max="8195" width="16" style="3" customWidth="1"/>
    <col min="8196" max="8196" width="15.25" style="3" customWidth="1"/>
    <col min="8197" max="8197" width="13.75" style="3" customWidth="1"/>
    <col min="8198" max="8198" width="18.5" style="3" customWidth="1"/>
    <col min="8199" max="8199" width="17.625" style="3" customWidth="1"/>
    <col min="8200" max="8200" width="15.5" style="3" customWidth="1"/>
    <col min="8201" max="8201" width="12.375" style="3" customWidth="1"/>
    <col min="8202" max="8202" width="12.875" style="3" customWidth="1"/>
    <col min="8203" max="8203" width="11.125" style="3" customWidth="1"/>
    <col min="8204" max="8448" width="9" style="3"/>
    <col min="8449" max="8449" width="13.875" style="3" customWidth="1"/>
    <col min="8450" max="8450" width="31.625" style="3" customWidth="1"/>
    <col min="8451" max="8451" width="16" style="3" customWidth="1"/>
    <col min="8452" max="8452" width="15.25" style="3" customWidth="1"/>
    <col min="8453" max="8453" width="13.75" style="3" customWidth="1"/>
    <col min="8454" max="8454" width="18.5" style="3" customWidth="1"/>
    <col min="8455" max="8455" width="17.625" style="3" customWidth="1"/>
    <col min="8456" max="8456" width="15.5" style="3" customWidth="1"/>
    <col min="8457" max="8457" width="12.375" style="3" customWidth="1"/>
    <col min="8458" max="8458" width="12.875" style="3" customWidth="1"/>
    <col min="8459" max="8459" width="11.125" style="3" customWidth="1"/>
    <col min="8460" max="8704" width="9" style="3"/>
    <col min="8705" max="8705" width="13.875" style="3" customWidth="1"/>
    <col min="8706" max="8706" width="31.625" style="3" customWidth="1"/>
    <col min="8707" max="8707" width="16" style="3" customWidth="1"/>
    <col min="8708" max="8708" width="15.25" style="3" customWidth="1"/>
    <col min="8709" max="8709" width="13.75" style="3" customWidth="1"/>
    <col min="8710" max="8710" width="18.5" style="3" customWidth="1"/>
    <col min="8711" max="8711" width="17.625" style="3" customWidth="1"/>
    <col min="8712" max="8712" width="15.5" style="3" customWidth="1"/>
    <col min="8713" max="8713" width="12.375" style="3" customWidth="1"/>
    <col min="8714" max="8714" width="12.875" style="3" customWidth="1"/>
    <col min="8715" max="8715" width="11.125" style="3" customWidth="1"/>
    <col min="8716" max="8960" width="9" style="3"/>
    <col min="8961" max="8961" width="13.875" style="3" customWidth="1"/>
    <col min="8962" max="8962" width="31.625" style="3" customWidth="1"/>
    <col min="8963" max="8963" width="16" style="3" customWidth="1"/>
    <col min="8964" max="8964" width="15.25" style="3" customWidth="1"/>
    <col min="8965" max="8965" width="13.75" style="3" customWidth="1"/>
    <col min="8966" max="8966" width="18.5" style="3" customWidth="1"/>
    <col min="8967" max="8967" width="17.625" style="3" customWidth="1"/>
    <col min="8968" max="8968" width="15.5" style="3" customWidth="1"/>
    <col min="8969" max="8969" width="12.375" style="3" customWidth="1"/>
    <col min="8970" max="8970" width="12.875" style="3" customWidth="1"/>
    <col min="8971" max="8971" width="11.125" style="3" customWidth="1"/>
    <col min="8972" max="9216" width="9" style="3"/>
    <col min="9217" max="9217" width="13.875" style="3" customWidth="1"/>
    <col min="9218" max="9218" width="31.625" style="3" customWidth="1"/>
    <col min="9219" max="9219" width="16" style="3" customWidth="1"/>
    <col min="9220" max="9220" width="15.25" style="3" customWidth="1"/>
    <col min="9221" max="9221" width="13.75" style="3" customWidth="1"/>
    <col min="9222" max="9222" width="18.5" style="3" customWidth="1"/>
    <col min="9223" max="9223" width="17.625" style="3" customWidth="1"/>
    <col min="9224" max="9224" width="15.5" style="3" customWidth="1"/>
    <col min="9225" max="9225" width="12.375" style="3" customWidth="1"/>
    <col min="9226" max="9226" width="12.875" style="3" customWidth="1"/>
    <col min="9227" max="9227" width="11.125" style="3" customWidth="1"/>
    <col min="9228" max="9472" width="9" style="3"/>
    <col min="9473" max="9473" width="13.875" style="3" customWidth="1"/>
    <col min="9474" max="9474" width="31.625" style="3" customWidth="1"/>
    <col min="9475" max="9475" width="16" style="3" customWidth="1"/>
    <col min="9476" max="9476" width="15.25" style="3" customWidth="1"/>
    <col min="9477" max="9477" width="13.75" style="3" customWidth="1"/>
    <col min="9478" max="9478" width="18.5" style="3" customWidth="1"/>
    <col min="9479" max="9479" width="17.625" style="3" customWidth="1"/>
    <col min="9480" max="9480" width="15.5" style="3" customWidth="1"/>
    <col min="9481" max="9481" width="12.375" style="3" customWidth="1"/>
    <col min="9482" max="9482" width="12.875" style="3" customWidth="1"/>
    <col min="9483" max="9483" width="11.125" style="3" customWidth="1"/>
    <col min="9484" max="9728" width="9" style="3"/>
    <col min="9729" max="9729" width="13.875" style="3" customWidth="1"/>
    <col min="9730" max="9730" width="31.625" style="3" customWidth="1"/>
    <col min="9731" max="9731" width="16" style="3" customWidth="1"/>
    <col min="9732" max="9732" width="15.25" style="3" customWidth="1"/>
    <col min="9733" max="9733" width="13.75" style="3" customWidth="1"/>
    <col min="9734" max="9734" width="18.5" style="3" customWidth="1"/>
    <col min="9735" max="9735" width="17.625" style="3" customWidth="1"/>
    <col min="9736" max="9736" width="15.5" style="3" customWidth="1"/>
    <col min="9737" max="9737" width="12.375" style="3" customWidth="1"/>
    <col min="9738" max="9738" width="12.875" style="3" customWidth="1"/>
    <col min="9739" max="9739" width="11.125" style="3" customWidth="1"/>
    <col min="9740" max="9984" width="9" style="3"/>
    <col min="9985" max="9985" width="13.875" style="3" customWidth="1"/>
    <col min="9986" max="9986" width="31.625" style="3" customWidth="1"/>
    <col min="9987" max="9987" width="16" style="3" customWidth="1"/>
    <col min="9988" max="9988" width="15.25" style="3" customWidth="1"/>
    <col min="9989" max="9989" width="13.75" style="3" customWidth="1"/>
    <col min="9990" max="9990" width="18.5" style="3" customWidth="1"/>
    <col min="9991" max="9991" width="17.625" style="3" customWidth="1"/>
    <col min="9992" max="9992" width="15.5" style="3" customWidth="1"/>
    <col min="9993" max="9993" width="12.375" style="3" customWidth="1"/>
    <col min="9994" max="9994" width="12.875" style="3" customWidth="1"/>
    <col min="9995" max="9995" width="11.125" style="3" customWidth="1"/>
    <col min="9996" max="10240" width="9" style="3"/>
    <col min="10241" max="10241" width="13.875" style="3" customWidth="1"/>
    <col min="10242" max="10242" width="31.625" style="3" customWidth="1"/>
    <col min="10243" max="10243" width="16" style="3" customWidth="1"/>
    <col min="10244" max="10244" width="15.25" style="3" customWidth="1"/>
    <col min="10245" max="10245" width="13.75" style="3" customWidth="1"/>
    <col min="10246" max="10246" width="18.5" style="3" customWidth="1"/>
    <col min="10247" max="10247" width="17.625" style="3" customWidth="1"/>
    <col min="10248" max="10248" width="15.5" style="3" customWidth="1"/>
    <col min="10249" max="10249" width="12.375" style="3" customWidth="1"/>
    <col min="10250" max="10250" width="12.875" style="3" customWidth="1"/>
    <col min="10251" max="10251" width="11.125" style="3" customWidth="1"/>
    <col min="10252" max="10496" width="9" style="3"/>
    <col min="10497" max="10497" width="13.875" style="3" customWidth="1"/>
    <col min="10498" max="10498" width="31.625" style="3" customWidth="1"/>
    <col min="10499" max="10499" width="16" style="3" customWidth="1"/>
    <col min="10500" max="10500" width="15.25" style="3" customWidth="1"/>
    <col min="10501" max="10501" width="13.75" style="3" customWidth="1"/>
    <col min="10502" max="10502" width="18.5" style="3" customWidth="1"/>
    <col min="10503" max="10503" width="17.625" style="3" customWidth="1"/>
    <col min="10504" max="10504" width="15.5" style="3" customWidth="1"/>
    <col min="10505" max="10505" width="12.375" style="3" customWidth="1"/>
    <col min="10506" max="10506" width="12.875" style="3" customWidth="1"/>
    <col min="10507" max="10507" width="11.125" style="3" customWidth="1"/>
    <col min="10508" max="10752" width="9" style="3"/>
    <col min="10753" max="10753" width="13.875" style="3" customWidth="1"/>
    <col min="10754" max="10754" width="31.625" style="3" customWidth="1"/>
    <col min="10755" max="10755" width="16" style="3" customWidth="1"/>
    <col min="10756" max="10756" width="15.25" style="3" customWidth="1"/>
    <col min="10757" max="10757" width="13.75" style="3" customWidth="1"/>
    <col min="10758" max="10758" width="18.5" style="3" customWidth="1"/>
    <col min="10759" max="10759" width="17.625" style="3" customWidth="1"/>
    <col min="10760" max="10760" width="15.5" style="3" customWidth="1"/>
    <col min="10761" max="10761" width="12.375" style="3" customWidth="1"/>
    <col min="10762" max="10762" width="12.875" style="3" customWidth="1"/>
    <col min="10763" max="10763" width="11.125" style="3" customWidth="1"/>
    <col min="10764" max="11008" width="9" style="3"/>
    <col min="11009" max="11009" width="13.875" style="3" customWidth="1"/>
    <col min="11010" max="11010" width="31.625" style="3" customWidth="1"/>
    <col min="11011" max="11011" width="16" style="3" customWidth="1"/>
    <col min="11012" max="11012" width="15.25" style="3" customWidth="1"/>
    <col min="11013" max="11013" width="13.75" style="3" customWidth="1"/>
    <col min="11014" max="11014" width="18.5" style="3" customWidth="1"/>
    <col min="11015" max="11015" width="17.625" style="3" customWidth="1"/>
    <col min="11016" max="11016" width="15.5" style="3" customWidth="1"/>
    <col min="11017" max="11017" width="12.375" style="3" customWidth="1"/>
    <col min="11018" max="11018" width="12.875" style="3" customWidth="1"/>
    <col min="11019" max="11019" width="11.125" style="3" customWidth="1"/>
    <col min="11020" max="11264" width="9" style="3"/>
    <col min="11265" max="11265" width="13.875" style="3" customWidth="1"/>
    <col min="11266" max="11266" width="31.625" style="3" customWidth="1"/>
    <col min="11267" max="11267" width="16" style="3" customWidth="1"/>
    <col min="11268" max="11268" width="15.25" style="3" customWidth="1"/>
    <col min="11269" max="11269" width="13.75" style="3" customWidth="1"/>
    <col min="11270" max="11270" width="18.5" style="3" customWidth="1"/>
    <col min="11271" max="11271" width="17.625" style="3" customWidth="1"/>
    <col min="11272" max="11272" width="15.5" style="3" customWidth="1"/>
    <col min="11273" max="11273" width="12.375" style="3" customWidth="1"/>
    <col min="11274" max="11274" width="12.875" style="3" customWidth="1"/>
    <col min="11275" max="11275" width="11.125" style="3" customWidth="1"/>
    <col min="11276" max="11520" width="9" style="3"/>
    <col min="11521" max="11521" width="13.875" style="3" customWidth="1"/>
    <col min="11522" max="11522" width="31.625" style="3" customWidth="1"/>
    <col min="11523" max="11523" width="16" style="3" customWidth="1"/>
    <col min="11524" max="11524" width="15.25" style="3" customWidth="1"/>
    <col min="11525" max="11525" width="13.75" style="3" customWidth="1"/>
    <col min="11526" max="11526" width="18.5" style="3" customWidth="1"/>
    <col min="11527" max="11527" width="17.625" style="3" customWidth="1"/>
    <col min="11528" max="11528" width="15.5" style="3" customWidth="1"/>
    <col min="11529" max="11529" width="12.375" style="3" customWidth="1"/>
    <col min="11530" max="11530" width="12.875" style="3" customWidth="1"/>
    <col min="11531" max="11531" width="11.125" style="3" customWidth="1"/>
    <col min="11532" max="11776" width="9" style="3"/>
    <col min="11777" max="11777" width="13.875" style="3" customWidth="1"/>
    <col min="11778" max="11778" width="31.625" style="3" customWidth="1"/>
    <col min="11779" max="11779" width="16" style="3" customWidth="1"/>
    <col min="11780" max="11780" width="15.25" style="3" customWidth="1"/>
    <col min="11781" max="11781" width="13.75" style="3" customWidth="1"/>
    <col min="11782" max="11782" width="18.5" style="3" customWidth="1"/>
    <col min="11783" max="11783" width="17.625" style="3" customWidth="1"/>
    <col min="11784" max="11784" width="15.5" style="3" customWidth="1"/>
    <col min="11785" max="11785" width="12.375" style="3" customWidth="1"/>
    <col min="11786" max="11786" width="12.875" style="3" customWidth="1"/>
    <col min="11787" max="11787" width="11.125" style="3" customWidth="1"/>
    <col min="11788" max="12032" width="9" style="3"/>
    <col min="12033" max="12033" width="13.875" style="3" customWidth="1"/>
    <col min="12034" max="12034" width="31.625" style="3" customWidth="1"/>
    <col min="12035" max="12035" width="16" style="3" customWidth="1"/>
    <col min="12036" max="12036" width="15.25" style="3" customWidth="1"/>
    <col min="12037" max="12037" width="13.75" style="3" customWidth="1"/>
    <col min="12038" max="12038" width="18.5" style="3" customWidth="1"/>
    <col min="12039" max="12039" width="17.625" style="3" customWidth="1"/>
    <col min="12040" max="12040" width="15.5" style="3" customWidth="1"/>
    <col min="12041" max="12041" width="12.375" style="3" customWidth="1"/>
    <col min="12042" max="12042" width="12.875" style="3" customWidth="1"/>
    <col min="12043" max="12043" width="11.125" style="3" customWidth="1"/>
    <col min="12044" max="12288" width="9" style="3"/>
    <col min="12289" max="12289" width="13.875" style="3" customWidth="1"/>
    <col min="12290" max="12290" width="31.625" style="3" customWidth="1"/>
    <col min="12291" max="12291" width="16" style="3" customWidth="1"/>
    <col min="12292" max="12292" width="15.25" style="3" customWidth="1"/>
    <col min="12293" max="12293" width="13.75" style="3" customWidth="1"/>
    <col min="12294" max="12294" width="18.5" style="3" customWidth="1"/>
    <col min="12295" max="12295" width="17.625" style="3" customWidth="1"/>
    <col min="12296" max="12296" width="15.5" style="3" customWidth="1"/>
    <col min="12297" max="12297" width="12.375" style="3" customWidth="1"/>
    <col min="12298" max="12298" width="12.875" style="3" customWidth="1"/>
    <col min="12299" max="12299" width="11.125" style="3" customWidth="1"/>
    <col min="12300" max="12544" width="9" style="3"/>
    <col min="12545" max="12545" width="13.875" style="3" customWidth="1"/>
    <col min="12546" max="12546" width="31.625" style="3" customWidth="1"/>
    <col min="12547" max="12547" width="16" style="3" customWidth="1"/>
    <col min="12548" max="12548" width="15.25" style="3" customWidth="1"/>
    <col min="12549" max="12549" width="13.75" style="3" customWidth="1"/>
    <col min="12550" max="12550" width="18.5" style="3" customWidth="1"/>
    <col min="12551" max="12551" width="17.625" style="3" customWidth="1"/>
    <col min="12552" max="12552" width="15.5" style="3" customWidth="1"/>
    <col min="12553" max="12553" width="12.375" style="3" customWidth="1"/>
    <col min="12554" max="12554" width="12.875" style="3" customWidth="1"/>
    <col min="12555" max="12555" width="11.125" style="3" customWidth="1"/>
    <col min="12556" max="12800" width="9" style="3"/>
    <col min="12801" max="12801" width="13.875" style="3" customWidth="1"/>
    <col min="12802" max="12802" width="31.625" style="3" customWidth="1"/>
    <col min="12803" max="12803" width="16" style="3" customWidth="1"/>
    <col min="12804" max="12804" width="15.25" style="3" customWidth="1"/>
    <col min="12805" max="12805" width="13.75" style="3" customWidth="1"/>
    <col min="12806" max="12806" width="18.5" style="3" customWidth="1"/>
    <col min="12807" max="12807" width="17.625" style="3" customWidth="1"/>
    <col min="12808" max="12808" width="15.5" style="3" customWidth="1"/>
    <col min="12809" max="12809" width="12.375" style="3" customWidth="1"/>
    <col min="12810" max="12810" width="12.875" style="3" customWidth="1"/>
    <col min="12811" max="12811" width="11.125" style="3" customWidth="1"/>
    <col min="12812" max="13056" width="9" style="3"/>
    <col min="13057" max="13057" width="13.875" style="3" customWidth="1"/>
    <col min="13058" max="13058" width="31.625" style="3" customWidth="1"/>
    <col min="13059" max="13059" width="16" style="3" customWidth="1"/>
    <col min="13060" max="13060" width="15.25" style="3" customWidth="1"/>
    <col min="13061" max="13061" width="13.75" style="3" customWidth="1"/>
    <col min="13062" max="13062" width="18.5" style="3" customWidth="1"/>
    <col min="13063" max="13063" width="17.625" style="3" customWidth="1"/>
    <col min="13064" max="13064" width="15.5" style="3" customWidth="1"/>
    <col min="13065" max="13065" width="12.375" style="3" customWidth="1"/>
    <col min="13066" max="13066" width="12.875" style="3" customWidth="1"/>
    <col min="13067" max="13067" width="11.125" style="3" customWidth="1"/>
    <col min="13068" max="13312" width="9" style="3"/>
    <col min="13313" max="13313" width="13.875" style="3" customWidth="1"/>
    <col min="13314" max="13314" width="31.625" style="3" customWidth="1"/>
    <col min="13315" max="13315" width="16" style="3" customWidth="1"/>
    <col min="13316" max="13316" width="15.25" style="3" customWidth="1"/>
    <col min="13317" max="13317" width="13.75" style="3" customWidth="1"/>
    <col min="13318" max="13318" width="18.5" style="3" customWidth="1"/>
    <col min="13319" max="13319" width="17.625" style="3" customWidth="1"/>
    <col min="13320" max="13320" width="15.5" style="3" customWidth="1"/>
    <col min="13321" max="13321" width="12.375" style="3" customWidth="1"/>
    <col min="13322" max="13322" width="12.875" style="3" customWidth="1"/>
    <col min="13323" max="13323" width="11.125" style="3" customWidth="1"/>
    <col min="13324" max="13568" width="9" style="3"/>
    <col min="13569" max="13569" width="13.875" style="3" customWidth="1"/>
    <col min="13570" max="13570" width="31.625" style="3" customWidth="1"/>
    <col min="13571" max="13571" width="16" style="3" customWidth="1"/>
    <col min="13572" max="13572" width="15.25" style="3" customWidth="1"/>
    <col min="13573" max="13573" width="13.75" style="3" customWidth="1"/>
    <col min="13574" max="13574" width="18.5" style="3" customWidth="1"/>
    <col min="13575" max="13575" width="17.625" style="3" customWidth="1"/>
    <col min="13576" max="13576" width="15.5" style="3" customWidth="1"/>
    <col min="13577" max="13577" width="12.375" style="3" customWidth="1"/>
    <col min="13578" max="13578" width="12.875" style="3" customWidth="1"/>
    <col min="13579" max="13579" width="11.125" style="3" customWidth="1"/>
    <col min="13580" max="13824" width="9" style="3"/>
    <col min="13825" max="13825" width="13.875" style="3" customWidth="1"/>
    <col min="13826" max="13826" width="31.625" style="3" customWidth="1"/>
    <col min="13827" max="13827" width="16" style="3" customWidth="1"/>
    <col min="13828" max="13828" width="15.25" style="3" customWidth="1"/>
    <col min="13829" max="13829" width="13.75" style="3" customWidth="1"/>
    <col min="13830" max="13830" width="18.5" style="3" customWidth="1"/>
    <col min="13831" max="13831" width="17.625" style="3" customWidth="1"/>
    <col min="13832" max="13832" width="15.5" style="3" customWidth="1"/>
    <col min="13833" max="13833" width="12.375" style="3" customWidth="1"/>
    <col min="13834" max="13834" width="12.875" style="3" customWidth="1"/>
    <col min="13835" max="13835" width="11.125" style="3" customWidth="1"/>
    <col min="13836" max="14080" width="9" style="3"/>
    <col min="14081" max="14081" width="13.875" style="3" customWidth="1"/>
    <col min="14082" max="14082" width="31.625" style="3" customWidth="1"/>
    <col min="14083" max="14083" width="16" style="3" customWidth="1"/>
    <col min="14084" max="14084" width="15.25" style="3" customWidth="1"/>
    <col min="14085" max="14085" width="13.75" style="3" customWidth="1"/>
    <col min="14086" max="14086" width="18.5" style="3" customWidth="1"/>
    <col min="14087" max="14087" width="17.625" style="3" customWidth="1"/>
    <col min="14088" max="14088" width="15.5" style="3" customWidth="1"/>
    <col min="14089" max="14089" width="12.375" style="3" customWidth="1"/>
    <col min="14090" max="14090" width="12.875" style="3" customWidth="1"/>
    <col min="14091" max="14091" width="11.125" style="3" customWidth="1"/>
    <col min="14092" max="14336" width="9" style="3"/>
    <col min="14337" max="14337" width="13.875" style="3" customWidth="1"/>
    <col min="14338" max="14338" width="31.625" style="3" customWidth="1"/>
    <col min="14339" max="14339" width="16" style="3" customWidth="1"/>
    <col min="14340" max="14340" width="15.25" style="3" customWidth="1"/>
    <col min="14341" max="14341" width="13.75" style="3" customWidth="1"/>
    <col min="14342" max="14342" width="18.5" style="3" customWidth="1"/>
    <col min="14343" max="14343" width="17.625" style="3" customWidth="1"/>
    <col min="14344" max="14344" width="15.5" style="3" customWidth="1"/>
    <col min="14345" max="14345" width="12.375" style="3" customWidth="1"/>
    <col min="14346" max="14346" width="12.875" style="3" customWidth="1"/>
    <col min="14347" max="14347" width="11.125" style="3" customWidth="1"/>
    <col min="14348" max="14592" width="9" style="3"/>
    <col min="14593" max="14593" width="13.875" style="3" customWidth="1"/>
    <col min="14594" max="14594" width="31.625" style="3" customWidth="1"/>
    <col min="14595" max="14595" width="16" style="3" customWidth="1"/>
    <col min="14596" max="14596" width="15.25" style="3" customWidth="1"/>
    <col min="14597" max="14597" width="13.75" style="3" customWidth="1"/>
    <col min="14598" max="14598" width="18.5" style="3" customWidth="1"/>
    <col min="14599" max="14599" width="17.625" style="3" customWidth="1"/>
    <col min="14600" max="14600" width="15.5" style="3" customWidth="1"/>
    <col min="14601" max="14601" width="12.375" style="3" customWidth="1"/>
    <col min="14602" max="14602" width="12.875" style="3" customWidth="1"/>
    <col min="14603" max="14603" width="11.125" style="3" customWidth="1"/>
    <col min="14604" max="14848" width="9" style="3"/>
    <col min="14849" max="14849" width="13.875" style="3" customWidth="1"/>
    <col min="14850" max="14850" width="31.625" style="3" customWidth="1"/>
    <col min="14851" max="14851" width="16" style="3" customWidth="1"/>
    <col min="14852" max="14852" width="15.25" style="3" customWidth="1"/>
    <col min="14853" max="14853" width="13.75" style="3" customWidth="1"/>
    <col min="14854" max="14854" width="18.5" style="3" customWidth="1"/>
    <col min="14855" max="14855" width="17.625" style="3" customWidth="1"/>
    <col min="14856" max="14856" width="15.5" style="3" customWidth="1"/>
    <col min="14857" max="14857" width="12.375" style="3" customWidth="1"/>
    <col min="14858" max="14858" width="12.875" style="3" customWidth="1"/>
    <col min="14859" max="14859" width="11.125" style="3" customWidth="1"/>
    <col min="14860" max="15104" width="9" style="3"/>
    <col min="15105" max="15105" width="13.875" style="3" customWidth="1"/>
    <col min="15106" max="15106" width="31.625" style="3" customWidth="1"/>
    <col min="15107" max="15107" width="16" style="3" customWidth="1"/>
    <col min="15108" max="15108" width="15.25" style="3" customWidth="1"/>
    <col min="15109" max="15109" width="13.75" style="3" customWidth="1"/>
    <col min="15110" max="15110" width="18.5" style="3" customWidth="1"/>
    <col min="15111" max="15111" width="17.625" style="3" customWidth="1"/>
    <col min="15112" max="15112" width="15.5" style="3" customWidth="1"/>
    <col min="15113" max="15113" width="12.375" style="3" customWidth="1"/>
    <col min="15114" max="15114" width="12.875" style="3" customWidth="1"/>
    <col min="15115" max="15115" width="11.125" style="3" customWidth="1"/>
    <col min="15116" max="15360" width="9" style="3"/>
    <col min="15361" max="15361" width="13.875" style="3" customWidth="1"/>
    <col min="15362" max="15362" width="31.625" style="3" customWidth="1"/>
    <col min="15363" max="15363" width="16" style="3" customWidth="1"/>
    <col min="15364" max="15364" width="15.25" style="3" customWidth="1"/>
    <col min="15365" max="15365" width="13.75" style="3" customWidth="1"/>
    <col min="15366" max="15366" width="18.5" style="3" customWidth="1"/>
    <col min="15367" max="15367" width="17.625" style="3" customWidth="1"/>
    <col min="15368" max="15368" width="15.5" style="3" customWidth="1"/>
    <col min="15369" max="15369" width="12.375" style="3" customWidth="1"/>
    <col min="15370" max="15370" width="12.875" style="3" customWidth="1"/>
    <col min="15371" max="15371" width="11.125" style="3" customWidth="1"/>
    <col min="15372" max="15616" width="9" style="3"/>
    <col min="15617" max="15617" width="13.875" style="3" customWidth="1"/>
    <col min="15618" max="15618" width="31.625" style="3" customWidth="1"/>
    <col min="15619" max="15619" width="16" style="3" customWidth="1"/>
    <col min="15620" max="15620" width="15.25" style="3" customWidth="1"/>
    <col min="15621" max="15621" width="13.75" style="3" customWidth="1"/>
    <col min="15622" max="15622" width="18.5" style="3" customWidth="1"/>
    <col min="15623" max="15623" width="17.625" style="3" customWidth="1"/>
    <col min="15624" max="15624" width="15.5" style="3" customWidth="1"/>
    <col min="15625" max="15625" width="12.375" style="3" customWidth="1"/>
    <col min="15626" max="15626" width="12.875" style="3" customWidth="1"/>
    <col min="15627" max="15627" width="11.125" style="3" customWidth="1"/>
    <col min="15628" max="15872" width="9" style="3"/>
    <col min="15873" max="15873" width="13.875" style="3" customWidth="1"/>
    <col min="15874" max="15874" width="31.625" style="3" customWidth="1"/>
    <col min="15875" max="15875" width="16" style="3" customWidth="1"/>
    <col min="15876" max="15876" width="15.25" style="3" customWidth="1"/>
    <col min="15877" max="15877" width="13.75" style="3" customWidth="1"/>
    <col min="15878" max="15878" width="18.5" style="3" customWidth="1"/>
    <col min="15879" max="15879" width="17.625" style="3" customWidth="1"/>
    <col min="15880" max="15880" width="15.5" style="3" customWidth="1"/>
    <col min="15881" max="15881" width="12.375" style="3" customWidth="1"/>
    <col min="15882" max="15882" width="12.875" style="3" customWidth="1"/>
    <col min="15883" max="15883" width="11.125" style="3" customWidth="1"/>
    <col min="15884" max="16128" width="9" style="3"/>
    <col min="16129" max="16129" width="13.875" style="3" customWidth="1"/>
    <col min="16130" max="16130" width="31.625" style="3" customWidth="1"/>
    <col min="16131" max="16131" width="16" style="3" customWidth="1"/>
    <col min="16132" max="16132" width="15.25" style="3" customWidth="1"/>
    <col min="16133" max="16133" width="13.75" style="3" customWidth="1"/>
    <col min="16134" max="16134" width="18.5" style="3" customWidth="1"/>
    <col min="16135" max="16135" width="17.625" style="3" customWidth="1"/>
    <col min="16136" max="16136" width="15.5" style="3" customWidth="1"/>
    <col min="16137" max="16137" width="12.375" style="3" customWidth="1"/>
    <col min="16138" max="16138" width="12.875" style="3" customWidth="1"/>
    <col min="16139" max="16139" width="11.125" style="3" customWidth="1"/>
    <col min="16140" max="16384" width="9" style="3"/>
  </cols>
  <sheetData>
    <row r="1" spans="1:11" ht="18.75" customHeight="1">
      <c r="A1" s="101" t="s">
        <v>219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220</v>
      </c>
      <c r="D3" s="7" t="s">
        <v>221</v>
      </c>
      <c r="E3" s="9" t="s">
        <v>68</v>
      </c>
      <c r="F3" s="71" t="s">
        <v>222</v>
      </c>
      <c r="G3" s="71" t="s">
        <v>223</v>
      </c>
      <c r="H3" s="9" t="s">
        <v>68</v>
      </c>
      <c r="I3" s="55" t="s">
        <v>224</v>
      </c>
      <c r="J3" s="55" t="s">
        <v>225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13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1324</v>
      </c>
      <c r="D5" s="22">
        <v>3849</v>
      </c>
      <c r="E5" s="86">
        <f>IF(D5,(C5-D5)/D5,0)</f>
        <v>-0.65601454923356717</v>
      </c>
      <c r="F5" s="73">
        <v>1207072</v>
      </c>
      <c r="G5" s="73">
        <v>4047933</v>
      </c>
      <c r="H5" s="87">
        <f>IF(G5,(F5-G5)/G5,0)</f>
        <v>-0.70180534114571558</v>
      </c>
      <c r="I5" s="24">
        <f>IF(C5,F5/C5,0)</f>
        <v>911.6858006042296</v>
      </c>
      <c r="J5" s="24">
        <f>IF(D5,G5/D5,0)</f>
        <v>1051.684333593141</v>
      </c>
      <c r="K5" s="86">
        <f>IF(J5,(I5-J5)/J5,0)</f>
        <v>-0.13311839733373057</v>
      </c>
    </row>
    <row r="6" spans="1:11" ht="16.5">
      <c r="A6" s="25" t="s">
        <v>9</v>
      </c>
      <c r="B6" s="26" t="s">
        <v>10</v>
      </c>
      <c r="C6" s="22">
        <v>982</v>
      </c>
      <c r="D6" s="22">
        <v>1607</v>
      </c>
      <c r="E6" s="86">
        <f t="shared" ref="E6:E13" si="0">IF(D6,(C6-D6)/D6,0)</f>
        <v>-0.38892345986309895</v>
      </c>
      <c r="F6" s="73">
        <v>1123086</v>
      </c>
      <c r="G6" s="73">
        <v>1309895</v>
      </c>
      <c r="H6" s="87">
        <f t="shared" ref="H6:H13" si="1">IF(G6,(F6-G6)/G6,0)</f>
        <v>-0.14261372094709882</v>
      </c>
      <c r="I6" s="24">
        <f t="shared" ref="I6:J11" si="2">IF(C6,F6/C6,0)</f>
        <v>1143.6720977596742</v>
      </c>
      <c r="J6" s="24">
        <f t="shared" si="2"/>
        <v>815.11823273179834</v>
      </c>
      <c r="K6" s="86">
        <f t="shared" ref="K6:K11" si="3">IF(J6,(I6-J6)/J6,0)</f>
        <v>0.40307510227903498</v>
      </c>
    </row>
    <row r="7" spans="1:11" ht="16.5">
      <c r="A7" s="20" t="s">
        <v>11</v>
      </c>
      <c r="B7" s="27" t="s">
        <v>12</v>
      </c>
      <c r="C7" s="22">
        <v>80</v>
      </c>
      <c r="D7" s="22">
        <v>2382</v>
      </c>
      <c r="E7" s="86">
        <f t="shared" si="0"/>
        <v>-0.96641477749790095</v>
      </c>
      <c r="F7" s="73">
        <v>42226</v>
      </c>
      <c r="G7" s="73">
        <v>294152</v>
      </c>
      <c r="H7" s="87">
        <f t="shared" si="1"/>
        <v>-0.8564483668307542</v>
      </c>
      <c r="I7" s="24">
        <f t="shared" si="2"/>
        <v>527.82500000000005</v>
      </c>
      <c r="J7" s="24">
        <f t="shared" si="2"/>
        <v>123.48950461796809</v>
      </c>
      <c r="K7" s="86">
        <f t="shared" si="3"/>
        <v>3.2742498776142948</v>
      </c>
    </row>
    <row r="8" spans="1:11" ht="16.5">
      <c r="A8" s="20" t="s">
        <v>13</v>
      </c>
      <c r="B8" s="27" t="s">
        <v>14</v>
      </c>
      <c r="C8" s="22">
        <v>0</v>
      </c>
      <c r="D8" s="22">
        <v>199</v>
      </c>
      <c r="E8" s="86">
        <f t="shared" si="0"/>
        <v>-1</v>
      </c>
      <c r="F8" s="73">
        <v>0</v>
      </c>
      <c r="G8" s="73">
        <v>204642</v>
      </c>
      <c r="H8" s="87">
        <f t="shared" si="1"/>
        <v>-1</v>
      </c>
      <c r="I8" s="24">
        <f t="shared" si="2"/>
        <v>0</v>
      </c>
      <c r="J8" s="24">
        <f t="shared" si="2"/>
        <v>1028.3517587939698</v>
      </c>
      <c r="K8" s="86">
        <f t="shared" si="3"/>
        <v>-1</v>
      </c>
    </row>
    <row r="9" spans="1:11" ht="16.5">
      <c r="A9" s="20" t="s">
        <v>15</v>
      </c>
      <c r="B9" s="27" t="s">
        <v>16</v>
      </c>
      <c r="C9" s="22">
        <v>1908</v>
      </c>
      <c r="D9" s="22">
        <v>7561</v>
      </c>
      <c r="E9" s="86">
        <f t="shared" si="0"/>
        <v>-0.7476524269276551</v>
      </c>
      <c r="F9" s="73">
        <v>2434394</v>
      </c>
      <c r="G9" s="73">
        <v>7254264</v>
      </c>
      <c r="H9" s="87">
        <f t="shared" si="1"/>
        <v>-0.66441888522391801</v>
      </c>
      <c r="I9" s="24">
        <f t="shared" si="2"/>
        <v>1275.8878406708595</v>
      </c>
      <c r="J9" s="24">
        <f t="shared" si="2"/>
        <v>959.43182118767356</v>
      </c>
      <c r="K9" s="86">
        <f t="shared" si="3"/>
        <v>0.32983690189829995</v>
      </c>
    </row>
    <row r="10" spans="1:11" ht="16.5">
      <c r="A10" s="20" t="s">
        <v>17</v>
      </c>
      <c r="B10" s="27" t="s">
        <v>18</v>
      </c>
      <c r="C10" s="22">
        <v>18999</v>
      </c>
      <c r="D10" s="22">
        <v>65992</v>
      </c>
      <c r="E10" s="86">
        <f t="shared" si="0"/>
        <v>-0.71210146684446596</v>
      </c>
      <c r="F10" s="73">
        <v>30253244</v>
      </c>
      <c r="G10" s="73">
        <v>98998297</v>
      </c>
      <c r="H10" s="87">
        <f t="shared" si="1"/>
        <v>-0.69440641994073893</v>
      </c>
      <c r="I10" s="24">
        <f t="shared" si="2"/>
        <v>1592.359808410969</v>
      </c>
      <c r="J10" s="24">
        <f t="shared" si="2"/>
        <v>1500.1560340647352</v>
      </c>
      <c r="K10" s="86">
        <f t="shared" si="3"/>
        <v>6.1462789371585447E-2</v>
      </c>
    </row>
    <row r="11" spans="1:11" ht="20.25" thickBot="1">
      <c r="A11" s="29" t="s">
        <v>19</v>
      </c>
      <c r="B11" s="67" t="s">
        <v>20</v>
      </c>
      <c r="C11" s="60">
        <f>SUM(C5:C10)</f>
        <v>23293</v>
      </c>
      <c r="D11" s="60">
        <f>SUM(D5:D10)</f>
        <v>81590</v>
      </c>
      <c r="E11" s="88">
        <f t="shared" si="0"/>
        <v>-0.71451158230175271</v>
      </c>
      <c r="F11" s="74">
        <f>SUM(F5:F10)</f>
        <v>35060022</v>
      </c>
      <c r="G11" s="74">
        <f>SUM(G5:G10)</f>
        <v>112109183</v>
      </c>
      <c r="H11" s="88">
        <f t="shared" si="1"/>
        <v>-0.68726895458688697</v>
      </c>
      <c r="I11" s="68">
        <f t="shared" si="2"/>
        <v>1505.1741724981755</v>
      </c>
      <c r="J11" s="69">
        <f t="shared" si="2"/>
        <v>1374.0554357151611</v>
      </c>
      <c r="K11" s="88">
        <f t="shared" si="3"/>
        <v>9.5424633806546796E-2</v>
      </c>
    </row>
    <row r="12" spans="1:11" ht="11.25" customHeight="1" thickTop="1">
      <c r="A12" s="32"/>
      <c r="B12" s="33"/>
      <c r="E12" s="65"/>
      <c r="F12" s="75"/>
      <c r="G12" s="75"/>
      <c r="H12" s="65"/>
      <c r="I12" s="57"/>
      <c r="J12" s="66"/>
      <c r="K12" s="58"/>
    </row>
    <row r="13" spans="1:11" ht="16.5">
      <c r="A13" s="20" t="s">
        <v>21</v>
      </c>
      <c r="B13" s="21" t="s">
        <v>22</v>
      </c>
      <c r="C13" s="22">
        <v>145</v>
      </c>
      <c r="D13" s="22">
        <v>27</v>
      </c>
      <c r="E13" s="86">
        <f t="shared" si="0"/>
        <v>4.3703703703703702</v>
      </c>
      <c r="F13" s="73">
        <v>52229</v>
      </c>
      <c r="G13" s="73">
        <v>22111</v>
      </c>
      <c r="H13" s="89">
        <f t="shared" si="1"/>
        <v>1.3621274478766225</v>
      </c>
      <c r="I13" s="24">
        <f t="shared" ref="I13:J13" si="4">IF(C13,F13/C13,0)</f>
        <v>360.2</v>
      </c>
      <c r="J13" s="24">
        <f t="shared" si="4"/>
        <v>818.92592592592598</v>
      </c>
      <c r="K13" s="86">
        <f t="shared" ref="K13" si="5">IF(J13,(I13-J13)/J13,0)</f>
        <v>-0.56015557867124965</v>
      </c>
    </row>
    <row r="14" spans="1:11" ht="20.25" thickBot="1">
      <c r="A14" s="29" t="s">
        <v>23</v>
      </c>
      <c r="B14" s="35" t="s">
        <v>75</v>
      </c>
      <c r="C14" s="30">
        <f>SUM(C11+C13)</f>
        <v>23438</v>
      </c>
      <c r="D14" s="30">
        <f>D11+D13</f>
        <v>81617</v>
      </c>
      <c r="E14" s="88">
        <f>(C14-D14)/D14</f>
        <v>-0.71282943504416973</v>
      </c>
      <c r="F14" s="76">
        <f>SUM(F11+F13)</f>
        <v>35112251</v>
      </c>
      <c r="G14" s="76">
        <f>G11+G13</f>
        <v>112131294</v>
      </c>
      <c r="H14" s="90">
        <f>(F14-G14)/G14</f>
        <v>-0.6868648372148457</v>
      </c>
      <c r="I14" s="31">
        <f>F14/C14</f>
        <v>1498.0907500639987</v>
      </c>
      <c r="J14" s="59">
        <f>G14/D14</f>
        <v>1373.871791416004</v>
      </c>
      <c r="K14" s="85">
        <f>(I14-J14)/J14</f>
        <v>9.0415247932244328E-2</v>
      </c>
    </row>
    <row r="15" spans="1:11" ht="13.5" customHeight="1" thickTop="1">
      <c r="A15" s="36"/>
      <c r="B15" s="37"/>
      <c r="C15" s="38"/>
      <c r="D15" s="38"/>
      <c r="E15" s="39"/>
      <c r="F15" s="38"/>
      <c r="G15" s="38"/>
      <c r="H15" s="39"/>
      <c r="I15" s="40"/>
      <c r="J15" s="40"/>
    </row>
    <row r="16" spans="1:11" ht="18.75" customHeight="1">
      <c r="A16" s="101" t="s">
        <v>226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220</v>
      </c>
      <c r="D18" s="7" t="s">
        <v>221</v>
      </c>
      <c r="E18" s="9" t="s">
        <v>68</v>
      </c>
      <c r="F18" s="71" t="s">
        <v>222</v>
      </c>
      <c r="G18" s="71" t="s">
        <v>223</v>
      </c>
      <c r="H18" s="9" t="s">
        <v>68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77</v>
      </c>
      <c r="I19" s="44"/>
      <c r="J19" s="43"/>
    </row>
    <row r="20" spans="1:10">
      <c r="A20" s="45" t="s">
        <v>27</v>
      </c>
      <c r="B20" s="21" t="s">
        <v>28</v>
      </c>
      <c r="C20" s="22">
        <v>1535</v>
      </c>
      <c r="D20" s="22">
        <v>3454</v>
      </c>
      <c r="E20" s="87">
        <f t="shared" ref="E20:E41" si="6">IF(D20,(C20-D20)/D20,0)</f>
        <v>-0.55558772437753334</v>
      </c>
      <c r="F20" s="73">
        <v>188692</v>
      </c>
      <c r="G20" s="73">
        <v>313022</v>
      </c>
      <c r="H20" s="91">
        <f t="shared" ref="H20:H24" si="7">IF(G20,(F20-G20)/G20,0)</f>
        <v>-0.39719252959855855</v>
      </c>
      <c r="I20" s="4"/>
      <c r="J20" s="4"/>
    </row>
    <row r="21" spans="1:10">
      <c r="A21" s="45" t="s">
        <v>29</v>
      </c>
      <c r="B21" s="21" t="s">
        <v>30</v>
      </c>
      <c r="C21" s="22">
        <v>140</v>
      </c>
      <c r="D21" s="22">
        <v>88</v>
      </c>
      <c r="E21" s="87">
        <f t="shared" si="6"/>
        <v>0.59090909090909094</v>
      </c>
      <c r="F21" s="73">
        <v>25161</v>
      </c>
      <c r="G21" s="73">
        <v>12473</v>
      </c>
      <c r="H21" s="91">
        <f t="shared" si="7"/>
        <v>1.0172372324220316</v>
      </c>
      <c r="I21" s="4"/>
      <c r="J21" s="4"/>
    </row>
    <row r="22" spans="1:10">
      <c r="A22" s="45" t="s">
        <v>31</v>
      </c>
      <c r="B22" s="21" t="s">
        <v>32</v>
      </c>
      <c r="C22" s="22">
        <v>697296</v>
      </c>
      <c r="D22" s="22">
        <v>709185</v>
      </c>
      <c r="E22" s="87">
        <f t="shared" si="6"/>
        <v>-1.6764313966031431E-2</v>
      </c>
      <c r="F22" s="73">
        <v>41860252</v>
      </c>
      <c r="G22" s="73">
        <v>39676261</v>
      </c>
      <c r="H22" s="91">
        <f t="shared" si="7"/>
        <v>5.5045282618742732E-2</v>
      </c>
      <c r="I22" s="4"/>
      <c r="J22" s="4"/>
    </row>
    <row r="23" spans="1:10">
      <c r="A23" s="45" t="s">
        <v>33</v>
      </c>
      <c r="B23" s="21" t="s">
        <v>34</v>
      </c>
      <c r="C23" s="22">
        <v>113434</v>
      </c>
      <c r="D23" s="22">
        <v>112157</v>
      </c>
      <c r="E23" s="87">
        <f t="shared" si="6"/>
        <v>1.1385825227136959E-2</v>
      </c>
      <c r="F23" s="73">
        <v>3987644</v>
      </c>
      <c r="G23" s="73">
        <v>2726319</v>
      </c>
      <c r="H23" s="91">
        <f t="shared" si="7"/>
        <v>0.46264762120646924</v>
      </c>
      <c r="I23" s="4"/>
      <c r="J23" s="4"/>
    </row>
    <row r="24" spans="1:10">
      <c r="A24" s="45" t="s">
        <v>35</v>
      </c>
      <c r="B24" s="21" t="s">
        <v>36</v>
      </c>
      <c r="C24" s="22">
        <v>43773</v>
      </c>
      <c r="D24" s="22">
        <v>198267</v>
      </c>
      <c r="E24" s="87">
        <f t="shared" si="6"/>
        <v>-0.77922195826839569</v>
      </c>
      <c r="F24" s="73">
        <v>1492871</v>
      </c>
      <c r="G24" s="73">
        <v>5989205</v>
      </c>
      <c r="H24" s="91">
        <f t="shared" si="7"/>
        <v>-0.75073970585411587</v>
      </c>
      <c r="I24" s="4"/>
      <c r="J24" s="4"/>
    </row>
    <row r="25" spans="1:10">
      <c r="A25" s="45" t="s">
        <v>37</v>
      </c>
      <c r="B25" s="21" t="s">
        <v>38</v>
      </c>
      <c r="C25" s="22">
        <v>41584</v>
      </c>
      <c r="D25" s="22">
        <v>63783</v>
      </c>
      <c r="E25" s="87">
        <f t="shared" si="6"/>
        <v>-0.34803944624743272</v>
      </c>
      <c r="F25" s="73">
        <v>8024344</v>
      </c>
      <c r="G25" s="73">
        <v>9334102</v>
      </c>
      <c r="H25" s="91">
        <f>IF(G25,(F25-G25)/G25,0)</f>
        <v>-0.14031965795959805</v>
      </c>
      <c r="I25" s="4"/>
      <c r="J25" s="4"/>
    </row>
    <row r="26" spans="1:10">
      <c r="A26" s="45" t="s">
        <v>39</v>
      </c>
      <c r="B26" s="21" t="s">
        <v>40</v>
      </c>
      <c r="C26" s="22">
        <v>40005</v>
      </c>
      <c r="D26" s="22">
        <v>35753</v>
      </c>
      <c r="E26" s="87">
        <f t="shared" si="6"/>
        <v>0.11892708304198249</v>
      </c>
      <c r="F26" s="73">
        <v>5774019</v>
      </c>
      <c r="G26" s="73">
        <v>6942718</v>
      </c>
      <c r="H26" s="91">
        <f t="shared" ref="H26:H41" si="8">IF(G26,(F26-G26)/G26,0)</f>
        <v>-0.16833450530469479</v>
      </c>
      <c r="I26" s="4"/>
      <c r="J26" s="4"/>
    </row>
    <row r="27" spans="1:10">
      <c r="A27" s="45">
        <v>87149320103</v>
      </c>
      <c r="B27" s="21" t="s">
        <v>89</v>
      </c>
      <c r="C27" s="22">
        <v>165</v>
      </c>
      <c r="D27" s="22">
        <v>917</v>
      </c>
      <c r="E27" s="87">
        <f>IF(D27,(C27-D27)/D27,0)</f>
        <v>-0.82006543075245364</v>
      </c>
      <c r="F27" s="73">
        <v>5901</v>
      </c>
      <c r="G27" s="73">
        <v>30165</v>
      </c>
      <c r="H27" s="91">
        <f t="shared" si="8"/>
        <v>-0.80437593237195426</v>
      </c>
      <c r="I27" s="4"/>
      <c r="J27" s="4"/>
    </row>
    <row r="28" spans="1:10">
      <c r="A28" s="45" t="s">
        <v>41</v>
      </c>
      <c r="B28" s="21" t="s">
        <v>42</v>
      </c>
      <c r="C28" s="22">
        <v>13</v>
      </c>
      <c r="D28" s="22">
        <v>308</v>
      </c>
      <c r="E28" s="87">
        <f t="shared" si="6"/>
        <v>-0.95779220779220775</v>
      </c>
      <c r="F28" s="73">
        <v>1974</v>
      </c>
      <c r="G28" s="73">
        <v>16888</v>
      </c>
      <c r="H28" s="91">
        <f t="shared" si="8"/>
        <v>-0.88311226906679297</v>
      </c>
      <c r="I28" s="4"/>
      <c r="J28" s="4"/>
    </row>
    <row r="29" spans="1:10">
      <c r="A29" s="45" t="s">
        <v>43</v>
      </c>
      <c r="B29" s="21" t="s">
        <v>44</v>
      </c>
      <c r="C29" s="22">
        <v>393599</v>
      </c>
      <c r="D29" s="22">
        <v>714575</v>
      </c>
      <c r="E29" s="87">
        <f t="shared" si="6"/>
        <v>-0.44918448028548436</v>
      </c>
      <c r="F29" s="73">
        <v>14541531</v>
      </c>
      <c r="G29" s="73">
        <v>26511198</v>
      </c>
      <c r="H29" s="91">
        <f t="shared" si="8"/>
        <v>-0.45149476081767409</v>
      </c>
      <c r="I29" s="4"/>
      <c r="J29" s="4"/>
    </row>
    <row r="30" spans="1:10">
      <c r="A30" s="45" t="s">
        <v>45</v>
      </c>
      <c r="B30" s="21" t="s">
        <v>46</v>
      </c>
      <c r="C30" s="22">
        <v>15938</v>
      </c>
      <c r="D30" s="22">
        <v>38290</v>
      </c>
      <c r="E30" s="87">
        <f t="shared" si="6"/>
        <v>-0.58375554975189348</v>
      </c>
      <c r="F30" s="73">
        <v>1164377</v>
      </c>
      <c r="G30" s="73">
        <v>1685081</v>
      </c>
      <c r="H30" s="91">
        <f t="shared" si="8"/>
        <v>-0.3090082909961005</v>
      </c>
      <c r="I30" s="4"/>
      <c r="J30" s="4"/>
    </row>
    <row r="31" spans="1:10">
      <c r="A31" s="45" t="s">
        <v>47</v>
      </c>
      <c r="B31" s="21" t="s">
        <v>48</v>
      </c>
      <c r="C31" s="22">
        <v>147464</v>
      </c>
      <c r="D31" s="22">
        <v>145150</v>
      </c>
      <c r="E31" s="87">
        <f t="shared" si="6"/>
        <v>1.5942128832242507E-2</v>
      </c>
      <c r="F31" s="73">
        <v>1806259</v>
      </c>
      <c r="G31" s="73">
        <v>2436849</v>
      </c>
      <c r="H31" s="91">
        <f t="shared" si="8"/>
        <v>-0.2587727019606057</v>
      </c>
      <c r="I31" s="4"/>
      <c r="J31" s="4"/>
    </row>
    <row r="32" spans="1:10">
      <c r="A32" s="45" t="s">
        <v>49</v>
      </c>
      <c r="B32" s="21" t="s">
        <v>50</v>
      </c>
      <c r="C32" s="22">
        <v>91620</v>
      </c>
      <c r="D32" s="22">
        <v>138583</v>
      </c>
      <c r="E32" s="87">
        <f t="shared" si="6"/>
        <v>-0.33887994920011832</v>
      </c>
      <c r="F32" s="73">
        <v>5348634</v>
      </c>
      <c r="G32" s="73">
        <v>7867317</v>
      </c>
      <c r="H32" s="91">
        <f t="shared" si="8"/>
        <v>-0.32014510156384951</v>
      </c>
      <c r="I32" s="4"/>
      <c r="J32" s="4"/>
    </row>
    <row r="33" spans="1:10">
      <c r="A33" s="45" t="s">
        <v>51</v>
      </c>
      <c r="B33" s="21" t="s">
        <v>52</v>
      </c>
      <c r="C33" s="22">
        <v>36018</v>
      </c>
      <c r="D33" s="22">
        <v>24816</v>
      </c>
      <c r="E33" s="87">
        <f t="shared" si="6"/>
        <v>0.45140232108317213</v>
      </c>
      <c r="F33" s="73">
        <v>1160837</v>
      </c>
      <c r="G33" s="73">
        <v>1012483</v>
      </c>
      <c r="H33" s="91">
        <f t="shared" si="8"/>
        <v>0.14652492930745503</v>
      </c>
      <c r="I33" s="4"/>
      <c r="J33" s="4"/>
    </row>
    <row r="34" spans="1:10">
      <c r="A34" s="45" t="s">
        <v>53</v>
      </c>
      <c r="B34" s="21" t="s">
        <v>54</v>
      </c>
      <c r="C34" s="22">
        <v>125842</v>
      </c>
      <c r="D34" s="22">
        <v>102053</v>
      </c>
      <c r="E34" s="87">
        <f t="shared" si="6"/>
        <v>0.23310436733853979</v>
      </c>
      <c r="F34" s="73">
        <v>9837340</v>
      </c>
      <c r="G34" s="73">
        <v>11296109</v>
      </c>
      <c r="H34" s="91">
        <f t="shared" si="8"/>
        <v>-0.12913906903695777</v>
      </c>
      <c r="I34" s="4"/>
      <c r="J34" s="4"/>
    </row>
    <row r="35" spans="1:10">
      <c r="A35" s="45">
        <v>87149320906</v>
      </c>
      <c r="B35" s="21" t="s">
        <v>88</v>
      </c>
      <c r="C35" s="22">
        <v>224562</v>
      </c>
      <c r="D35" s="22">
        <v>191849</v>
      </c>
      <c r="E35" s="87">
        <f t="shared" si="6"/>
        <v>0.17051431073396264</v>
      </c>
      <c r="F35" s="73">
        <v>6554193</v>
      </c>
      <c r="G35" s="73">
        <v>5660792</v>
      </c>
      <c r="H35" s="91">
        <f t="shared" si="8"/>
        <v>0.15782261563399608</v>
      </c>
      <c r="I35" s="4"/>
      <c r="J35" s="4"/>
    </row>
    <row r="36" spans="1:10">
      <c r="A36" s="45" t="s">
        <v>55</v>
      </c>
      <c r="B36" s="21" t="s">
        <v>56</v>
      </c>
      <c r="C36" s="22">
        <v>7281</v>
      </c>
      <c r="D36" s="22">
        <v>7198</v>
      </c>
      <c r="E36" s="87">
        <f t="shared" si="6"/>
        <v>1.153098082800778E-2</v>
      </c>
      <c r="F36" s="73">
        <v>227917</v>
      </c>
      <c r="G36" s="73">
        <v>207219</v>
      </c>
      <c r="H36" s="91">
        <f t="shared" si="8"/>
        <v>9.9884663085913941E-2</v>
      </c>
      <c r="I36" s="4"/>
      <c r="J36" s="4"/>
    </row>
    <row r="37" spans="1:10">
      <c r="A37" s="45" t="s">
        <v>57</v>
      </c>
      <c r="B37" s="21" t="s">
        <v>58</v>
      </c>
      <c r="C37" s="28">
        <v>15009</v>
      </c>
      <c r="D37" s="22">
        <v>35345</v>
      </c>
      <c r="E37" s="87">
        <f t="shared" si="6"/>
        <v>-0.5753571933795445</v>
      </c>
      <c r="F37" s="73">
        <v>518639</v>
      </c>
      <c r="G37" s="73">
        <v>1394375</v>
      </c>
      <c r="H37" s="91">
        <f t="shared" si="8"/>
        <v>-0.62804912595248763</v>
      </c>
      <c r="I37" s="4"/>
      <c r="J37" s="4"/>
    </row>
    <row r="38" spans="1:10">
      <c r="A38" s="45" t="s">
        <v>59</v>
      </c>
      <c r="B38" s="21" t="s">
        <v>60</v>
      </c>
      <c r="C38" s="22">
        <v>35873</v>
      </c>
      <c r="D38" s="22">
        <v>36458</v>
      </c>
      <c r="E38" s="87">
        <f t="shared" si="6"/>
        <v>-1.6045860990729056E-2</v>
      </c>
      <c r="F38" s="73">
        <v>1951813</v>
      </c>
      <c r="G38" s="73">
        <v>1084657</v>
      </c>
      <c r="H38" s="91">
        <f t="shared" si="8"/>
        <v>0.79947485702853527</v>
      </c>
      <c r="I38" s="4"/>
      <c r="J38" s="4"/>
    </row>
    <row r="39" spans="1:10">
      <c r="A39" s="45" t="s">
        <v>61</v>
      </c>
      <c r="B39" s="21" t="s">
        <v>62</v>
      </c>
      <c r="C39" s="22">
        <v>37886</v>
      </c>
      <c r="D39" s="22">
        <v>100424</v>
      </c>
      <c r="E39" s="87">
        <f t="shared" si="6"/>
        <v>-0.62273958416314823</v>
      </c>
      <c r="F39" s="73">
        <v>1735436</v>
      </c>
      <c r="G39" s="73">
        <v>4140435</v>
      </c>
      <c r="H39" s="91">
        <f t="shared" si="8"/>
        <v>-0.5808566008160978</v>
      </c>
      <c r="I39" s="4"/>
      <c r="J39" s="4"/>
    </row>
    <row r="40" spans="1:10">
      <c r="A40" s="45" t="s">
        <v>63</v>
      </c>
      <c r="B40" s="21" t="s">
        <v>64</v>
      </c>
      <c r="C40" s="22">
        <v>407457</v>
      </c>
      <c r="D40" s="22">
        <v>497430</v>
      </c>
      <c r="E40" s="87">
        <f t="shared" si="6"/>
        <v>-0.18087570110367288</v>
      </c>
      <c r="F40" s="73">
        <v>7399677</v>
      </c>
      <c r="G40" s="73">
        <v>9842075</v>
      </c>
      <c r="H40" s="91">
        <f t="shared" si="8"/>
        <v>-0.2481588486167805</v>
      </c>
      <c r="I40" s="4"/>
      <c r="J40" s="4"/>
    </row>
    <row r="41" spans="1:10">
      <c r="A41" s="45" t="s">
        <v>65</v>
      </c>
      <c r="B41" s="21" t="s">
        <v>66</v>
      </c>
      <c r="C41" s="22">
        <v>9234</v>
      </c>
      <c r="D41" s="22">
        <v>13296</v>
      </c>
      <c r="E41" s="87">
        <f t="shared" si="6"/>
        <v>-0.30550541516245489</v>
      </c>
      <c r="F41" s="73">
        <v>107351</v>
      </c>
      <c r="G41" s="73">
        <v>113580</v>
      </c>
      <c r="H41" s="91">
        <f t="shared" si="8"/>
        <v>-5.4842401831308327E-2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2485728</v>
      </c>
      <c r="D42" s="60">
        <f>SUM(D20:D41)</f>
        <v>3169379</v>
      </c>
      <c r="E42" s="88">
        <f t="shared" ref="E42" si="9">(C42-D42)/D42</f>
        <v>-0.21570503243695374</v>
      </c>
      <c r="F42" s="74">
        <f>SUM(F20:F41)</f>
        <v>113714862</v>
      </c>
      <c r="G42" s="74">
        <f>SUM(G20:G41)</f>
        <v>138293323</v>
      </c>
      <c r="H42" s="88">
        <f t="shared" ref="H42" si="10">(F42-G42)/G42</f>
        <v>-0.17772702590999279</v>
      </c>
    </row>
    <row r="43" spans="1:10" ht="7.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  <c r="E46"/>
      <c r="F46"/>
      <c r="G46"/>
    </row>
  </sheetData>
  <mergeCells count="2">
    <mergeCell ref="A1:J1"/>
    <mergeCell ref="A16:J16"/>
  </mergeCells>
  <phoneticPr fontId="4" type="noConversion"/>
  <conditionalFormatting sqref="E5:E10">
    <cfRule type="cellIs" dxfId="379" priority="7" operator="greaterThanOrEqual">
      <formula>0</formula>
    </cfRule>
    <cfRule type="cellIs" dxfId="378" priority="8" operator="lessThan">
      <formula>0</formula>
    </cfRule>
  </conditionalFormatting>
  <conditionalFormatting sqref="E13">
    <cfRule type="cellIs" dxfId="377" priority="5" operator="greaterThanOrEqual">
      <formula>0</formula>
    </cfRule>
    <cfRule type="cellIs" dxfId="376" priority="6" operator="lessThan">
      <formula>0</formula>
    </cfRule>
  </conditionalFormatting>
  <conditionalFormatting sqref="E20:E41">
    <cfRule type="cellIs" dxfId="375" priority="11" operator="greaterThanOrEqual">
      <formula>0</formula>
    </cfRule>
    <cfRule type="cellIs" dxfId="374" priority="12" operator="lessThan">
      <formula>0</formula>
    </cfRule>
  </conditionalFormatting>
  <conditionalFormatting sqref="H5:H10">
    <cfRule type="cellIs" dxfId="373" priority="9" operator="greaterThanOrEqual">
      <formula>0</formula>
    </cfRule>
    <cfRule type="cellIs" dxfId="372" priority="10" operator="lessThan">
      <formula>0</formula>
    </cfRule>
  </conditionalFormatting>
  <conditionalFormatting sqref="H13">
    <cfRule type="cellIs" dxfId="371" priority="13" operator="greaterThanOrEqual">
      <formula>0</formula>
    </cfRule>
    <cfRule type="cellIs" dxfId="370" priority="14" operator="lessThan">
      <formula>0</formula>
    </cfRule>
  </conditionalFormatting>
  <conditionalFormatting sqref="K5:K10">
    <cfRule type="cellIs" dxfId="369" priority="3" operator="greaterThanOrEqual">
      <formula>0</formula>
    </cfRule>
    <cfRule type="cellIs" dxfId="368" priority="4" operator="lessThan">
      <formula>0</formula>
    </cfRule>
  </conditionalFormatting>
  <conditionalFormatting sqref="K13">
    <cfRule type="cellIs" dxfId="367" priority="1" operator="greaterThanOrEqual">
      <formula>0</formula>
    </cfRule>
    <cfRule type="cellIs" dxfId="366" priority="2" operator="lessThan">
      <formula>0</formula>
    </cfRule>
  </conditionalFormatting>
  <printOptions horizontalCentered="1" verticalCentered="1"/>
  <pageMargins left="0.31496062992125984" right="0.27559055118110237" top="0.19685039370078741" bottom="0.19685039370078741" header="0.15748031496062992" footer="0.19685039370078741"/>
  <pageSetup paperSize="9" scale="84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50786-4DF7-4C0C-B8C3-A01DBA25B0A8}">
  <sheetPr>
    <tabColor rgb="FF99CCFF"/>
  </sheetPr>
  <dimension ref="A1:K46"/>
  <sheetViews>
    <sheetView topLeftCell="A34" zoomScaleNormal="100" workbookViewId="0">
      <selection activeCell="A2" sqref="A2"/>
    </sheetView>
  </sheetViews>
  <sheetFormatPr defaultRowHeight="15.75"/>
  <cols>
    <col min="1" max="1" width="14.5" style="2" customWidth="1"/>
    <col min="2" max="2" width="26.375" style="3" customWidth="1"/>
    <col min="3" max="3" width="16.625" style="4" customWidth="1"/>
    <col min="4" max="4" width="16.375" style="4" customWidth="1"/>
    <col min="5" max="5" width="12.125" style="4" customWidth="1"/>
    <col min="6" max="7" width="17.625" style="4" customWidth="1"/>
    <col min="8" max="8" width="12.125" style="4" customWidth="1"/>
    <col min="9" max="10" width="12.125" style="3" customWidth="1"/>
    <col min="11" max="11" width="10.625" style="3" customWidth="1"/>
    <col min="12" max="12" width="9" style="3" customWidth="1"/>
    <col min="13" max="256" width="9" style="3"/>
    <col min="257" max="257" width="14.5" style="3" customWidth="1"/>
    <col min="258" max="258" width="31.625" style="3" customWidth="1"/>
    <col min="259" max="260" width="15.5" style="3" customWidth="1"/>
    <col min="261" max="261" width="12.875" style="3" customWidth="1"/>
    <col min="262" max="262" width="16.625" style="3" customWidth="1"/>
    <col min="263" max="263" width="17.25" style="3" customWidth="1"/>
    <col min="264" max="264" width="12.25" style="3" customWidth="1"/>
    <col min="265" max="265" width="12.75" style="3" customWidth="1"/>
    <col min="266" max="266" width="13.25" style="3" customWidth="1"/>
    <col min="267" max="267" width="10.625" style="3" customWidth="1"/>
    <col min="268" max="512" width="9" style="3"/>
    <col min="513" max="513" width="14.5" style="3" customWidth="1"/>
    <col min="514" max="514" width="31.625" style="3" customWidth="1"/>
    <col min="515" max="516" width="15.5" style="3" customWidth="1"/>
    <col min="517" max="517" width="12.875" style="3" customWidth="1"/>
    <col min="518" max="518" width="16.625" style="3" customWidth="1"/>
    <col min="519" max="519" width="17.25" style="3" customWidth="1"/>
    <col min="520" max="520" width="12.25" style="3" customWidth="1"/>
    <col min="521" max="521" width="12.75" style="3" customWidth="1"/>
    <col min="522" max="522" width="13.25" style="3" customWidth="1"/>
    <col min="523" max="523" width="10.625" style="3" customWidth="1"/>
    <col min="524" max="768" width="9" style="3"/>
    <col min="769" max="769" width="14.5" style="3" customWidth="1"/>
    <col min="770" max="770" width="31.625" style="3" customWidth="1"/>
    <col min="771" max="772" width="15.5" style="3" customWidth="1"/>
    <col min="773" max="773" width="12.875" style="3" customWidth="1"/>
    <col min="774" max="774" width="16.625" style="3" customWidth="1"/>
    <col min="775" max="775" width="17.25" style="3" customWidth="1"/>
    <col min="776" max="776" width="12.25" style="3" customWidth="1"/>
    <col min="777" max="777" width="12.75" style="3" customWidth="1"/>
    <col min="778" max="778" width="13.25" style="3" customWidth="1"/>
    <col min="779" max="779" width="10.625" style="3" customWidth="1"/>
    <col min="780" max="1024" width="9" style="3"/>
    <col min="1025" max="1025" width="14.5" style="3" customWidth="1"/>
    <col min="1026" max="1026" width="31.625" style="3" customWidth="1"/>
    <col min="1027" max="1028" width="15.5" style="3" customWidth="1"/>
    <col min="1029" max="1029" width="12.875" style="3" customWidth="1"/>
    <col min="1030" max="1030" width="16.625" style="3" customWidth="1"/>
    <col min="1031" max="1031" width="17.25" style="3" customWidth="1"/>
    <col min="1032" max="1032" width="12.25" style="3" customWidth="1"/>
    <col min="1033" max="1033" width="12.75" style="3" customWidth="1"/>
    <col min="1034" max="1034" width="13.25" style="3" customWidth="1"/>
    <col min="1035" max="1035" width="10.625" style="3" customWidth="1"/>
    <col min="1036" max="1280" width="9" style="3"/>
    <col min="1281" max="1281" width="14.5" style="3" customWidth="1"/>
    <col min="1282" max="1282" width="31.625" style="3" customWidth="1"/>
    <col min="1283" max="1284" width="15.5" style="3" customWidth="1"/>
    <col min="1285" max="1285" width="12.875" style="3" customWidth="1"/>
    <col min="1286" max="1286" width="16.625" style="3" customWidth="1"/>
    <col min="1287" max="1287" width="17.25" style="3" customWidth="1"/>
    <col min="1288" max="1288" width="12.25" style="3" customWidth="1"/>
    <col min="1289" max="1289" width="12.75" style="3" customWidth="1"/>
    <col min="1290" max="1290" width="13.25" style="3" customWidth="1"/>
    <col min="1291" max="1291" width="10.625" style="3" customWidth="1"/>
    <col min="1292" max="1536" width="9" style="3"/>
    <col min="1537" max="1537" width="14.5" style="3" customWidth="1"/>
    <col min="1538" max="1538" width="31.625" style="3" customWidth="1"/>
    <col min="1539" max="1540" width="15.5" style="3" customWidth="1"/>
    <col min="1541" max="1541" width="12.875" style="3" customWidth="1"/>
    <col min="1542" max="1542" width="16.625" style="3" customWidth="1"/>
    <col min="1543" max="1543" width="17.25" style="3" customWidth="1"/>
    <col min="1544" max="1544" width="12.25" style="3" customWidth="1"/>
    <col min="1545" max="1545" width="12.75" style="3" customWidth="1"/>
    <col min="1546" max="1546" width="13.25" style="3" customWidth="1"/>
    <col min="1547" max="1547" width="10.625" style="3" customWidth="1"/>
    <col min="1548" max="1792" width="9" style="3"/>
    <col min="1793" max="1793" width="14.5" style="3" customWidth="1"/>
    <col min="1794" max="1794" width="31.625" style="3" customWidth="1"/>
    <col min="1795" max="1796" width="15.5" style="3" customWidth="1"/>
    <col min="1797" max="1797" width="12.875" style="3" customWidth="1"/>
    <col min="1798" max="1798" width="16.625" style="3" customWidth="1"/>
    <col min="1799" max="1799" width="17.25" style="3" customWidth="1"/>
    <col min="1800" max="1800" width="12.25" style="3" customWidth="1"/>
    <col min="1801" max="1801" width="12.75" style="3" customWidth="1"/>
    <col min="1802" max="1802" width="13.25" style="3" customWidth="1"/>
    <col min="1803" max="1803" width="10.625" style="3" customWidth="1"/>
    <col min="1804" max="2048" width="9" style="3"/>
    <col min="2049" max="2049" width="14.5" style="3" customWidth="1"/>
    <col min="2050" max="2050" width="31.625" style="3" customWidth="1"/>
    <col min="2051" max="2052" width="15.5" style="3" customWidth="1"/>
    <col min="2053" max="2053" width="12.875" style="3" customWidth="1"/>
    <col min="2054" max="2054" width="16.625" style="3" customWidth="1"/>
    <col min="2055" max="2055" width="17.25" style="3" customWidth="1"/>
    <col min="2056" max="2056" width="12.25" style="3" customWidth="1"/>
    <col min="2057" max="2057" width="12.75" style="3" customWidth="1"/>
    <col min="2058" max="2058" width="13.25" style="3" customWidth="1"/>
    <col min="2059" max="2059" width="10.625" style="3" customWidth="1"/>
    <col min="2060" max="2304" width="9" style="3"/>
    <col min="2305" max="2305" width="14.5" style="3" customWidth="1"/>
    <col min="2306" max="2306" width="31.625" style="3" customWidth="1"/>
    <col min="2307" max="2308" width="15.5" style="3" customWidth="1"/>
    <col min="2309" max="2309" width="12.875" style="3" customWidth="1"/>
    <col min="2310" max="2310" width="16.625" style="3" customWidth="1"/>
    <col min="2311" max="2311" width="17.25" style="3" customWidth="1"/>
    <col min="2312" max="2312" width="12.25" style="3" customWidth="1"/>
    <col min="2313" max="2313" width="12.75" style="3" customWidth="1"/>
    <col min="2314" max="2314" width="13.25" style="3" customWidth="1"/>
    <col min="2315" max="2315" width="10.625" style="3" customWidth="1"/>
    <col min="2316" max="2560" width="9" style="3"/>
    <col min="2561" max="2561" width="14.5" style="3" customWidth="1"/>
    <col min="2562" max="2562" width="31.625" style="3" customWidth="1"/>
    <col min="2563" max="2564" width="15.5" style="3" customWidth="1"/>
    <col min="2565" max="2565" width="12.875" style="3" customWidth="1"/>
    <col min="2566" max="2566" width="16.625" style="3" customWidth="1"/>
    <col min="2567" max="2567" width="17.25" style="3" customWidth="1"/>
    <col min="2568" max="2568" width="12.25" style="3" customWidth="1"/>
    <col min="2569" max="2569" width="12.75" style="3" customWidth="1"/>
    <col min="2570" max="2570" width="13.25" style="3" customWidth="1"/>
    <col min="2571" max="2571" width="10.625" style="3" customWidth="1"/>
    <col min="2572" max="2816" width="9" style="3"/>
    <col min="2817" max="2817" width="14.5" style="3" customWidth="1"/>
    <col min="2818" max="2818" width="31.625" style="3" customWidth="1"/>
    <col min="2819" max="2820" width="15.5" style="3" customWidth="1"/>
    <col min="2821" max="2821" width="12.875" style="3" customWidth="1"/>
    <col min="2822" max="2822" width="16.625" style="3" customWidth="1"/>
    <col min="2823" max="2823" width="17.25" style="3" customWidth="1"/>
    <col min="2824" max="2824" width="12.25" style="3" customWidth="1"/>
    <col min="2825" max="2825" width="12.75" style="3" customWidth="1"/>
    <col min="2826" max="2826" width="13.25" style="3" customWidth="1"/>
    <col min="2827" max="2827" width="10.625" style="3" customWidth="1"/>
    <col min="2828" max="3072" width="9" style="3"/>
    <col min="3073" max="3073" width="14.5" style="3" customWidth="1"/>
    <col min="3074" max="3074" width="31.625" style="3" customWidth="1"/>
    <col min="3075" max="3076" width="15.5" style="3" customWidth="1"/>
    <col min="3077" max="3077" width="12.875" style="3" customWidth="1"/>
    <col min="3078" max="3078" width="16.625" style="3" customWidth="1"/>
    <col min="3079" max="3079" width="17.25" style="3" customWidth="1"/>
    <col min="3080" max="3080" width="12.25" style="3" customWidth="1"/>
    <col min="3081" max="3081" width="12.75" style="3" customWidth="1"/>
    <col min="3082" max="3082" width="13.25" style="3" customWidth="1"/>
    <col min="3083" max="3083" width="10.625" style="3" customWidth="1"/>
    <col min="3084" max="3328" width="9" style="3"/>
    <col min="3329" max="3329" width="14.5" style="3" customWidth="1"/>
    <col min="3330" max="3330" width="31.625" style="3" customWidth="1"/>
    <col min="3331" max="3332" width="15.5" style="3" customWidth="1"/>
    <col min="3333" max="3333" width="12.875" style="3" customWidth="1"/>
    <col min="3334" max="3334" width="16.625" style="3" customWidth="1"/>
    <col min="3335" max="3335" width="17.25" style="3" customWidth="1"/>
    <col min="3336" max="3336" width="12.25" style="3" customWidth="1"/>
    <col min="3337" max="3337" width="12.75" style="3" customWidth="1"/>
    <col min="3338" max="3338" width="13.25" style="3" customWidth="1"/>
    <col min="3339" max="3339" width="10.625" style="3" customWidth="1"/>
    <col min="3340" max="3584" width="9" style="3"/>
    <col min="3585" max="3585" width="14.5" style="3" customWidth="1"/>
    <col min="3586" max="3586" width="31.625" style="3" customWidth="1"/>
    <col min="3587" max="3588" width="15.5" style="3" customWidth="1"/>
    <col min="3589" max="3589" width="12.875" style="3" customWidth="1"/>
    <col min="3590" max="3590" width="16.625" style="3" customWidth="1"/>
    <col min="3591" max="3591" width="17.25" style="3" customWidth="1"/>
    <col min="3592" max="3592" width="12.25" style="3" customWidth="1"/>
    <col min="3593" max="3593" width="12.75" style="3" customWidth="1"/>
    <col min="3594" max="3594" width="13.25" style="3" customWidth="1"/>
    <col min="3595" max="3595" width="10.625" style="3" customWidth="1"/>
    <col min="3596" max="3840" width="9" style="3"/>
    <col min="3841" max="3841" width="14.5" style="3" customWidth="1"/>
    <col min="3842" max="3842" width="31.625" style="3" customWidth="1"/>
    <col min="3843" max="3844" width="15.5" style="3" customWidth="1"/>
    <col min="3845" max="3845" width="12.875" style="3" customWidth="1"/>
    <col min="3846" max="3846" width="16.625" style="3" customWidth="1"/>
    <col min="3847" max="3847" width="17.25" style="3" customWidth="1"/>
    <col min="3848" max="3848" width="12.25" style="3" customWidth="1"/>
    <col min="3849" max="3849" width="12.75" style="3" customWidth="1"/>
    <col min="3850" max="3850" width="13.25" style="3" customWidth="1"/>
    <col min="3851" max="3851" width="10.625" style="3" customWidth="1"/>
    <col min="3852" max="4096" width="9" style="3"/>
    <col min="4097" max="4097" width="14.5" style="3" customWidth="1"/>
    <col min="4098" max="4098" width="31.625" style="3" customWidth="1"/>
    <col min="4099" max="4100" width="15.5" style="3" customWidth="1"/>
    <col min="4101" max="4101" width="12.875" style="3" customWidth="1"/>
    <col min="4102" max="4102" width="16.625" style="3" customWidth="1"/>
    <col min="4103" max="4103" width="17.25" style="3" customWidth="1"/>
    <col min="4104" max="4104" width="12.25" style="3" customWidth="1"/>
    <col min="4105" max="4105" width="12.75" style="3" customWidth="1"/>
    <col min="4106" max="4106" width="13.25" style="3" customWidth="1"/>
    <col min="4107" max="4107" width="10.625" style="3" customWidth="1"/>
    <col min="4108" max="4352" width="9" style="3"/>
    <col min="4353" max="4353" width="14.5" style="3" customWidth="1"/>
    <col min="4354" max="4354" width="31.625" style="3" customWidth="1"/>
    <col min="4355" max="4356" width="15.5" style="3" customWidth="1"/>
    <col min="4357" max="4357" width="12.875" style="3" customWidth="1"/>
    <col min="4358" max="4358" width="16.625" style="3" customWidth="1"/>
    <col min="4359" max="4359" width="17.25" style="3" customWidth="1"/>
    <col min="4360" max="4360" width="12.25" style="3" customWidth="1"/>
    <col min="4361" max="4361" width="12.75" style="3" customWidth="1"/>
    <col min="4362" max="4362" width="13.25" style="3" customWidth="1"/>
    <col min="4363" max="4363" width="10.625" style="3" customWidth="1"/>
    <col min="4364" max="4608" width="9" style="3"/>
    <col min="4609" max="4609" width="14.5" style="3" customWidth="1"/>
    <col min="4610" max="4610" width="31.625" style="3" customWidth="1"/>
    <col min="4611" max="4612" width="15.5" style="3" customWidth="1"/>
    <col min="4613" max="4613" width="12.875" style="3" customWidth="1"/>
    <col min="4614" max="4614" width="16.625" style="3" customWidth="1"/>
    <col min="4615" max="4615" width="17.25" style="3" customWidth="1"/>
    <col min="4616" max="4616" width="12.25" style="3" customWidth="1"/>
    <col min="4617" max="4617" width="12.75" style="3" customWidth="1"/>
    <col min="4618" max="4618" width="13.25" style="3" customWidth="1"/>
    <col min="4619" max="4619" width="10.625" style="3" customWidth="1"/>
    <col min="4620" max="4864" width="9" style="3"/>
    <col min="4865" max="4865" width="14.5" style="3" customWidth="1"/>
    <col min="4866" max="4866" width="31.625" style="3" customWidth="1"/>
    <col min="4867" max="4868" width="15.5" style="3" customWidth="1"/>
    <col min="4869" max="4869" width="12.875" style="3" customWidth="1"/>
    <col min="4870" max="4870" width="16.625" style="3" customWidth="1"/>
    <col min="4871" max="4871" width="17.25" style="3" customWidth="1"/>
    <col min="4872" max="4872" width="12.25" style="3" customWidth="1"/>
    <col min="4873" max="4873" width="12.75" style="3" customWidth="1"/>
    <col min="4874" max="4874" width="13.25" style="3" customWidth="1"/>
    <col min="4875" max="4875" width="10.625" style="3" customWidth="1"/>
    <col min="4876" max="5120" width="9" style="3"/>
    <col min="5121" max="5121" width="14.5" style="3" customWidth="1"/>
    <col min="5122" max="5122" width="31.625" style="3" customWidth="1"/>
    <col min="5123" max="5124" width="15.5" style="3" customWidth="1"/>
    <col min="5125" max="5125" width="12.875" style="3" customWidth="1"/>
    <col min="5126" max="5126" width="16.625" style="3" customWidth="1"/>
    <col min="5127" max="5127" width="17.25" style="3" customWidth="1"/>
    <col min="5128" max="5128" width="12.25" style="3" customWidth="1"/>
    <col min="5129" max="5129" width="12.75" style="3" customWidth="1"/>
    <col min="5130" max="5130" width="13.25" style="3" customWidth="1"/>
    <col min="5131" max="5131" width="10.625" style="3" customWidth="1"/>
    <col min="5132" max="5376" width="9" style="3"/>
    <col min="5377" max="5377" width="14.5" style="3" customWidth="1"/>
    <col min="5378" max="5378" width="31.625" style="3" customWidth="1"/>
    <col min="5379" max="5380" width="15.5" style="3" customWidth="1"/>
    <col min="5381" max="5381" width="12.875" style="3" customWidth="1"/>
    <col min="5382" max="5382" width="16.625" style="3" customWidth="1"/>
    <col min="5383" max="5383" width="17.25" style="3" customWidth="1"/>
    <col min="5384" max="5384" width="12.25" style="3" customWidth="1"/>
    <col min="5385" max="5385" width="12.75" style="3" customWidth="1"/>
    <col min="5386" max="5386" width="13.25" style="3" customWidth="1"/>
    <col min="5387" max="5387" width="10.625" style="3" customWidth="1"/>
    <col min="5388" max="5632" width="9" style="3"/>
    <col min="5633" max="5633" width="14.5" style="3" customWidth="1"/>
    <col min="5634" max="5634" width="31.625" style="3" customWidth="1"/>
    <col min="5635" max="5636" width="15.5" style="3" customWidth="1"/>
    <col min="5637" max="5637" width="12.875" style="3" customWidth="1"/>
    <col min="5638" max="5638" width="16.625" style="3" customWidth="1"/>
    <col min="5639" max="5639" width="17.25" style="3" customWidth="1"/>
    <col min="5640" max="5640" width="12.25" style="3" customWidth="1"/>
    <col min="5641" max="5641" width="12.75" style="3" customWidth="1"/>
    <col min="5642" max="5642" width="13.25" style="3" customWidth="1"/>
    <col min="5643" max="5643" width="10.625" style="3" customWidth="1"/>
    <col min="5644" max="5888" width="9" style="3"/>
    <col min="5889" max="5889" width="14.5" style="3" customWidth="1"/>
    <col min="5890" max="5890" width="31.625" style="3" customWidth="1"/>
    <col min="5891" max="5892" width="15.5" style="3" customWidth="1"/>
    <col min="5893" max="5893" width="12.875" style="3" customWidth="1"/>
    <col min="5894" max="5894" width="16.625" style="3" customWidth="1"/>
    <col min="5895" max="5895" width="17.25" style="3" customWidth="1"/>
    <col min="5896" max="5896" width="12.25" style="3" customWidth="1"/>
    <col min="5897" max="5897" width="12.75" style="3" customWidth="1"/>
    <col min="5898" max="5898" width="13.25" style="3" customWidth="1"/>
    <col min="5899" max="5899" width="10.625" style="3" customWidth="1"/>
    <col min="5900" max="6144" width="9" style="3"/>
    <col min="6145" max="6145" width="14.5" style="3" customWidth="1"/>
    <col min="6146" max="6146" width="31.625" style="3" customWidth="1"/>
    <col min="6147" max="6148" width="15.5" style="3" customWidth="1"/>
    <col min="6149" max="6149" width="12.875" style="3" customWidth="1"/>
    <col min="6150" max="6150" width="16.625" style="3" customWidth="1"/>
    <col min="6151" max="6151" width="17.25" style="3" customWidth="1"/>
    <col min="6152" max="6152" width="12.25" style="3" customWidth="1"/>
    <col min="6153" max="6153" width="12.75" style="3" customWidth="1"/>
    <col min="6154" max="6154" width="13.25" style="3" customWidth="1"/>
    <col min="6155" max="6155" width="10.625" style="3" customWidth="1"/>
    <col min="6156" max="6400" width="9" style="3"/>
    <col min="6401" max="6401" width="14.5" style="3" customWidth="1"/>
    <col min="6402" max="6402" width="31.625" style="3" customWidth="1"/>
    <col min="6403" max="6404" width="15.5" style="3" customWidth="1"/>
    <col min="6405" max="6405" width="12.875" style="3" customWidth="1"/>
    <col min="6406" max="6406" width="16.625" style="3" customWidth="1"/>
    <col min="6407" max="6407" width="17.25" style="3" customWidth="1"/>
    <col min="6408" max="6408" width="12.25" style="3" customWidth="1"/>
    <col min="6409" max="6409" width="12.75" style="3" customWidth="1"/>
    <col min="6410" max="6410" width="13.25" style="3" customWidth="1"/>
    <col min="6411" max="6411" width="10.625" style="3" customWidth="1"/>
    <col min="6412" max="6656" width="9" style="3"/>
    <col min="6657" max="6657" width="14.5" style="3" customWidth="1"/>
    <col min="6658" max="6658" width="31.625" style="3" customWidth="1"/>
    <col min="6659" max="6660" width="15.5" style="3" customWidth="1"/>
    <col min="6661" max="6661" width="12.875" style="3" customWidth="1"/>
    <col min="6662" max="6662" width="16.625" style="3" customWidth="1"/>
    <col min="6663" max="6663" width="17.25" style="3" customWidth="1"/>
    <col min="6664" max="6664" width="12.25" style="3" customWidth="1"/>
    <col min="6665" max="6665" width="12.75" style="3" customWidth="1"/>
    <col min="6666" max="6666" width="13.25" style="3" customWidth="1"/>
    <col min="6667" max="6667" width="10.625" style="3" customWidth="1"/>
    <col min="6668" max="6912" width="9" style="3"/>
    <col min="6913" max="6913" width="14.5" style="3" customWidth="1"/>
    <col min="6914" max="6914" width="31.625" style="3" customWidth="1"/>
    <col min="6915" max="6916" width="15.5" style="3" customWidth="1"/>
    <col min="6917" max="6917" width="12.875" style="3" customWidth="1"/>
    <col min="6918" max="6918" width="16.625" style="3" customWidth="1"/>
    <col min="6919" max="6919" width="17.25" style="3" customWidth="1"/>
    <col min="6920" max="6920" width="12.25" style="3" customWidth="1"/>
    <col min="6921" max="6921" width="12.75" style="3" customWidth="1"/>
    <col min="6922" max="6922" width="13.25" style="3" customWidth="1"/>
    <col min="6923" max="6923" width="10.625" style="3" customWidth="1"/>
    <col min="6924" max="7168" width="9" style="3"/>
    <col min="7169" max="7169" width="14.5" style="3" customWidth="1"/>
    <col min="7170" max="7170" width="31.625" style="3" customWidth="1"/>
    <col min="7171" max="7172" width="15.5" style="3" customWidth="1"/>
    <col min="7173" max="7173" width="12.875" style="3" customWidth="1"/>
    <col min="7174" max="7174" width="16.625" style="3" customWidth="1"/>
    <col min="7175" max="7175" width="17.25" style="3" customWidth="1"/>
    <col min="7176" max="7176" width="12.25" style="3" customWidth="1"/>
    <col min="7177" max="7177" width="12.75" style="3" customWidth="1"/>
    <col min="7178" max="7178" width="13.25" style="3" customWidth="1"/>
    <col min="7179" max="7179" width="10.625" style="3" customWidth="1"/>
    <col min="7180" max="7424" width="9" style="3"/>
    <col min="7425" max="7425" width="14.5" style="3" customWidth="1"/>
    <col min="7426" max="7426" width="31.625" style="3" customWidth="1"/>
    <col min="7427" max="7428" width="15.5" style="3" customWidth="1"/>
    <col min="7429" max="7429" width="12.875" style="3" customWidth="1"/>
    <col min="7430" max="7430" width="16.625" style="3" customWidth="1"/>
    <col min="7431" max="7431" width="17.25" style="3" customWidth="1"/>
    <col min="7432" max="7432" width="12.25" style="3" customWidth="1"/>
    <col min="7433" max="7433" width="12.75" style="3" customWidth="1"/>
    <col min="7434" max="7434" width="13.25" style="3" customWidth="1"/>
    <col min="7435" max="7435" width="10.625" style="3" customWidth="1"/>
    <col min="7436" max="7680" width="9" style="3"/>
    <col min="7681" max="7681" width="14.5" style="3" customWidth="1"/>
    <col min="7682" max="7682" width="31.625" style="3" customWidth="1"/>
    <col min="7683" max="7684" width="15.5" style="3" customWidth="1"/>
    <col min="7685" max="7685" width="12.875" style="3" customWidth="1"/>
    <col min="7686" max="7686" width="16.625" style="3" customWidth="1"/>
    <col min="7687" max="7687" width="17.25" style="3" customWidth="1"/>
    <col min="7688" max="7688" width="12.25" style="3" customWidth="1"/>
    <col min="7689" max="7689" width="12.75" style="3" customWidth="1"/>
    <col min="7690" max="7690" width="13.25" style="3" customWidth="1"/>
    <col min="7691" max="7691" width="10.625" style="3" customWidth="1"/>
    <col min="7692" max="7936" width="9" style="3"/>
    <col min="7937" max="7937" width="14.5" style="3" customWidth="1"/>
    <col min="7938" max="7938" width="31.625" style="3" customWidth="1"/>
    <col min="7939" max="7940" width="15.5" style="3" customWidth="1"/>
    <col min="7941" max="7941" width="12.875" style="3" customWidth="1"/>
    <col min="7942" max="7942" width="16.625" style="3" customWidth="1"/>
    <col min="7943" max="7943" width="17.25" style="3" customWidth="1"/>
    <col min="7944" max="7944" width="12.25" style="3" customWidth="1"/>
    <col min="7945" max="7945" width="12.75" style="3" customWidth="1"/>
    <col min="7946" max="7946" width="13.25" style="3" customWidth="1"/>
    <col min="7947" max="7947" width="10.625" style="3" customWidth="1"/>
    <col min="7948" max="8192" width="9" style="3"/>
    <col min="8193" max="8193" width="14.5" style="3" customWidth="1"/>
    <col min="8194" max="8194" width="31.625" style="3" customWidth="1"/>
    <col min="8195" max="8196" width="15.5" style="3" customWidth="1"/>
    <col min="8197" max="8197" width="12.875" style="3" customWidth="1"/>
    <col min="8198" max="8198" width="16.625" style="3" customWidth="1"/>
    <col min="8199" max="8199" width="17.25" style="3" customWidth="1"/>
    <col min="8200" max="8200" width="12.25" style="3" customWidth="1"/>
    <col min="8201" max="8201" width="12.75" style="3" customWidth="1"/>
    <col min="8202" max="8202" width="13.25" style="3" customWidth="1"/>
    <col min="8203" max="8203" width="10.625" style="3" customWidth="1"/>
    <col min="8204" max="8448" width="9" style="3"/>
    <col min="8449" max="8449" width="14.5" style="3" customWidth="1"/>
    <col min="8450" max="8450" width="31.625" style="3" customWidth="1"/>
    <col min="8451" max="8452" width="15.5" style="3" customWidth="1"/>
    <col min="8453" max="8453" width="12.875" style="3" customWidth="1"/>
    <col min="8454" max="8454" width="16.625" style="3" customWidth="1"/>
    <col min="8455" max="8455" width="17.25" style="3" customWidth="1"/>
    <col min="8456" max="8456" width="12.25" style="3" customWidth="1"/>
    <col min="8457" max="8457" width="12.75" style="3" customWidth="1"/>
    <col min="8458" max="8458" width="13.25" style="3" customWidth="1"/>
    <col min="8459" max="8459" width="10.625" style="3" customWidth="1"/>
    <col min="8460" max="8704" width="9" style="3"/>
    <col min="8705" max="8705" width="14.5" style="3" customWidth="1"/>
    <col min="8706" max="8706" width="31.625" style="3" customWidth="1"/>
    <col min="8707" max="8708" width="15.5" style="3" customWidth="1"/>
    <col min="8709" max="8709" width="12.875" style="3" customWidth="1"/>
    <col min="8710" max="8710" width="16.625" style="3" customWidth="1"/>
    <col min="8711" max="8711" width="17.25" style="3" customWidth="1"/>
    <col min="8712" max="8712" width="12.25" style="3" customWidth="1"/>
    <col min="8713" max="8713" width="12.75" style="3" customWidth="1"/>
    <col min="8714" max="8714" width="13.25" style="3" customWidth="1"/>
    <col min="8715" max="8715" width="10.625" style="3" customWidth="1"/>
    <col min="8716" max="8960" width="9" style="3"/>
    <col min="8961" max="8961" width="14.5" style="3" customWidth="1"/>
    <col min="8962" max="8962" width="31.625" style="3" customWidth="1"/>
    <col min="8963" max="8964" width="15.5" style="3" customWidth="1"/>
    <col min="8965" max="8965" width="12.875" style="3" customWidth="1"/>
    <col min="8966" max="8966" width="16.625" style="3" customWidth="1"/>
    <col min="8967" max="8967" width="17.25" style="3" customWidth="1"/>
    <col min="8968" max="8968" width="12.25" style="3" customWidth="1"/>
    <col min="8969" max="8969" width="12.75" style="3" customWidth="1"/>
    <col min="8970" max="8970" width="13.25" style="3" customWidth="1"/>
    <col min="8971" max="8971" width="10.625" style="3" customWidth="1"/>
    <col min="8972" max="9216" width="9" style="3"/>
    <col min="9217" max="9217" width="14.5" style="3" customWidth="1"/>
    <col min="9218" max="9218" width="31.625" style="3" customWidth="1"/>
    <col min="9219" max="9220" width="15.5" style="3" customWidth="1"/>
    <col min="9221" max="9221" width="12.875" style="3" customWidth="1"/>
    <col min="9222" max="9222" width="16.625" style="3" customWidth="1"/>
    <col min="9223" max="9223" width="17.25" style="3" customWidth="1"/>
    <col min="9224" max="9224" width="12.25" style="3" customWidth="1"/>
    <col min="9225" max="9225" width="12.75" style="3" customWidth="1"/>
    <col min="9226" max="9226" width="13.25" style="3" customWidth="1"/>
    <col min="9227" max="9227" width="10.625" style="3" customWidth="1"/>
    <col min="9228" max="9472" width="9" style="3"/>
    <col min="9473" max="9473" width="14.5" style="3" customWidth="1"/>
    <col min="9474" max="9474" width="31.625" style="3" customWidth="1"/>
    <col min="9475" max="9476" width="15.5" style="3" customWidth="1"/>
    <col min="9477" max="9477" width="12.875" style="3" customWidth="1"/>
    <col min="9478" max="9478" width="16.625" style="3" customWidth="1"/>
    <col min="9479" max="9479" width="17.25" style="3" customWidth="1"/>
    <col min="9480" max="9480" width="12.25" style="3" customWidth="1"/>
    <col min="9481" max="9481" width="12.75" style="3" customWidth="1"/>
    <col min="9482" max="9482" width="13.25" style="3" customWidth="1"/>
    <col min="9483" max="9483" width="10.625" style="3" customWidth="1"/>
    <col min="9484" max="9728" width="9" style="3"/>
    <col min="9729" max="9729" width="14.5" style="3" customWidth="1"/>
    <col min="9730" max="9730" width="31.625" style="3" customWidth="1"/>
    <col min="9731" max="9732" width="15.5" style="3" customWidth="1"/>
    <col min="9733" max="9733" width="12.875" style="3" customWidth="1"/>
    <col min="9734" max="9734" width="16.625" style="3" customWidth="1"/>
    <col min="9735" max="9735" width="17.25" style="3" customWidth="1"/>
    <col min="9736" max="9736" width="12.25" style="3" customWidth="1"/>
    <col min="9737" max="9737" width="12.75" style="3" customWidth="1"/>
    <col min="9738" max="9738" width="13.25" style="3" customWidth="1"/>
    <col min="9739" max="9739" width="10.625" style="3" customWidth="1"/>
    <col min="9740" max="9984" width="9" style="3"/>
    <col min="9985" max="9985" width="14.5" style="3" customWidth="1"/>
    <col min="9986" max="9986" width="31.625" style="3" customWidth="1"/>
    <col min="9987" max="9988" width="15.5" style="3" customWidth="1"/>
    <col min="9989" max="9989" width="12.875" style="3" customWidth="1"/>
    <col min="9990" max="9990" width="16.625" style="3" customWidth="1"/>
    <col min="9991" max="9991" width="17.25" style="3" customWidth="1"/>
    <col min="9992" max="9992" width="12.25" style="3" customWidth="1"/>
    <col min="9993" max="9993" width="12.75" style="3" customWidth="1"/>
    <col min="9994" max="9994" width="13.25" style="3" customWidth="1"/>
    <col min="9995" max="9995" width="10.625" style="3" customWidth="1"/>
    <col min="9996" max="10240" width="9" style="3"/>
    <col min="10241" max="10241" width="14.5" style="3" customWidth="1"/>
    <col min="10242" max="10242" width="31.625" style="3" customWidth="1"/>
    <col min="10243" max="10244" width="15.5" style="3" customWidth="1"/>
    <col min="10245" max="10245" width="12.875" style="3" customWidth="1"/>
    <col min="10246" max="10246" width="16.625" style="3" customWidth="1"/>
    <col min="10247" max="10247" width="17.25" style="3" customWidth="1"/>
    <col min="10248" max="10248" width="12.25" style="3" customWidth="1"/>
    <col min="10249" max="10249" width="12.75" style="3" customWidth="1"/>
    <col min="10250" max="10250" width="13.25" style="3" customWidth="1"/>
    <col min="10251" max="10251" width="10.625" style="3" customWidth="1"/>
    <col min="10252" max="10496" width="9" style="3"/>
    <col min="10497" max="10497" width="14.5" style="3" customWidth="1"/>
    <col min="10498" max="10498" width="31.625" style="3" customWidth="1"/>
    <col min="10499" max="10500" width="15.5" style="3" customWidth="1"/>
    <col min="10501" max="10501" width="12.875" style="3" customWidth="1"/>
    <col min="10502" max="10502" width="16.625" style="3" customWidth="1"/>
    <col min="10503" max="10503" width="17.25" style="3" customWidth="1"/>
    <col min="10504" max="10504" width="12.25" style="3" customWidth="1"/>
    <col min="10505" max="10505" width="12.75" style="3" customWidth="1"/>
    <col min="10506" max="10506" width="13.25" style="3" customWidth="1"/>
    <col min="10507" max="10507" width="10.625" style="3" customWidth="1"/>
    <col min="10508" max="10752" width="9" style="3"/>
    <col min="10753" max="10753" width="14.5" style="3" customWidth="1"/>
    <col min="10754" max="10754" width="31.625" style="3" customWidth="1"/>
    <col min="10755" max="10756" width="15.5" style="3" customWidth="1"/>
    <col min="10757" max="10757" width="12.875" style="3" customWidth="1"/>
    <col min="10758" max="10758" width="16.625" style="3" customWidth="1"/>
    <col min="10759" max="10759" width="17.25" style="3" customWidth="1"/>
    <col min="10760" max="10760" width="12.25" style="3" customWidth="1"/>
    <col min="10761" max="10761" width="12.75" style="3" customWidth="1"/>
    <col min="10762" max="10762" width="13.25" style="3" customWidth="1"/>
    <col min="10763" max="10763" width="10.625" style="3" customWidth="1"/>
    <col min="10764" max="11008" width="9" style="3"/>
    <col min="11009" max="11009" width="14.5" style="3" customWidth="1"/>
    <col min="11010" max="11010" width="31.625" style="3" customWidth="1"/>
    <col min="11011" max="11012" width="15.5" style="3" customWidth="1"/>
    <col min="11013" max="11013" width="12.875" style="3" customWidth="1"/>
    <col min="11014" max="11014" width="16.625" style="3" customWidth="1"/>
    <col min="11015" max="11015" width="17.25" style="3" customWidth="1"/>
    <col min="11016" max="11016" width="12.25" style="3" customWidth="1"/>
    <col min="11017" max="11017" width="12.75" style="3" customWidth="1"/>
    <col min="11018" max="11018" width="13.25" style="3" customWidth="1"/>
    <col min="11019" max="11019" width="10.625" style="3" customWidth="1"/>
    <col min="11020" max="11264" width="9" style="3"/>
    <col min="11265" max="11265" width="14.5" style="3" customWidth="1"/>
    <col min="11266" max="11266" width="31.625" style="3" customWidth="1"/>
    <col min="11267" max="11268" width="15.5" style="3" customWidth="1"/>
    <col min="11269" max="11269" width="12.875" style="3" customWidth="1"/>
    <col min="11270" max="11270" width="16.625" style="3" customWidth="1"/>
    <col min="11271" max="11271" width="17.25" style="3" customWidth="1"/>
    <col min="11272" max="11272" width="12.25" style="3" customWidth="1"/>
    <col min="11273" max="11273" width="12.75" style="3" customWidth="1"/>
    <col min="11274" max="11274" width="13.25" style="3" customWidth="1"/>
    <col min="11275" max="11275" width="10.625" style="3" customWidth="1"/>
    <col min="11276" max="11520" width="9" style="3"/>
    <col min="11521" max="11521" width="14.5" style="3" customWidth="1"/>
    <col min="11522" max="11522" width="31.625" style="3" customWidth="1"/>
    <col min="11523" max="11524" width="15.5" style="3" customWidth="1"/>
    <col min="11525" max="11525" width="12.875" style="3" customWidth="1"/>
    <col min="11526" max="11526" width="16.625" style="3" customWidth="1"/>
    <col min="11527" max="11527" width="17.25" style="3" customWidth="1"/>
    <col min="11528" max="11528" width="12.25" style="3" customWidth="1"/>
    <col min="11529" max="11529" width="12.75" style="3" customWidth="1"/>
    <col min="11530" max="11530" width="13.25" style="3" customWidth="1"/>
    <col min="11531" max="11531" width="10.625" style="3" customWidth="1"/>
    <col min="11532" max="11776" width="9" style="3"/>
    <col min="11777" max="11777" width="14.5" style="3" customWidth="1"/>
    <col min="11778" max="11778" width="31.625" style="3" customWidth="1"/>
    <col min="11779" max="11780" width="15.5" style="3" customWidth="1"/>
    <col min="11781" max="11781" width="12.875" style="3" customWidth="1"/>
    <col min="11782" max="11782" width="16.625" style="3" customWidth="1"/>
    <col min="11783" max="11783" width="17.25" style="3" customWidth="1"/>
    <col min="11784" max="11784" width="12.25" style="3" customWidth="1"/>
    <col min="11785" max="11785" width="12.75" style="3" customWidth="1"/>
    <col min="11786" max="11786" width="13.25" style="3" customWidth="1"/>
    <col min="11787" max="11787" width="10.625" style="3" customWidth="1"/>
    <col min="11788" max="12032" width="9" style="3"/>
    <col min="12033" max="12033" width="14.5" style="3" customWidth="1"/>
    <col min="12034" max="12034" width="31.625" style="3" customWidth="1"/>
    <col min="12035" max="12036" width="15.5" style="3" customWidth="1"/>
    <col min="12037" max="12037" width="12.875" style="3" customWidth="1"/>
    <col min="12038" max="12038" width="16.625" style="3" customWidth="1"/>
    <col min="12039" max="12039" width="17.25" style="3" customWidth="1"/>
    <col min="12040" max="12040" width="12.25" style="3" customWidth="1"/>
    <col min="12041" max="12041" width="12.75" style="3" customWidth="1"/>
    <col min="12042" max="12042" width="13.25" style="3" customWidth="1"/>
    <col min="12043" max="12043" width="10.625" style="3" customWidth="1"/>
    <col min="12044" max="12288" width="9" style="3"/>
    <col min="12289" max="12289" width="14.5" style="3" customWidth="1"/>
    <col min="12290" max="12290" width="31.625" style="3" customWidth="1"/>
    <col min="12291" max="12292" width="15.5" style="3" customWidth="1"/>
    <col min="12293" max="12293" width="12.875" style="3" customWidth="1"/>
    <col min="12294" max="12294" width="16.625" style="3" customWidth="1"/>
    <col min="12295" max="12295" width="17.25" style="3" customWidth="1"/>
    <col min="12296" max="12296" width="12.25" style="3" customWidth="1"/>
    <col min="12297" max="12297" width="12.75" style="3" customWidth="1"/>
    <col min="12298" max="12298" width="13.25" style="3" customWidth="1"/>
    <col min="12299" max="12299" width="10.625" style="3" customWidth="1"/>
    <col min="12300" max="12544" width="9" style="3"/>
    <col min="12545" max="12545" width="14.5" style="3" customWidth="1"/>
    <col min="12546" max="12546" width="31.625" style="3" customWidth="1"/>
    <col min="12547" max="12548" width="15.5" style="3" customWidth="1"/>
    <col min="12549" max="12549" width="12.875" style="3" customWidth="1"/>
    <col min="12550" max="12550" width="16.625" style="3" customWidth="1"/>
    <col min="12551" max="12551" width="17.25" style="3" customWidth="1"/>
    <col min="12552" max="12552" width="12.25" style="3" customWidth="1"/>
    <col min="12553" max="12553" width="12.75" style="3" customWidth="1"/>
    <col min="12554" max="12554" width="13.25" style="3" customWidth="1"/>
    <col min="12555" max="12555" width="10.625" style="3" customWidth="1"/>
    <col min="12556" max="12800" width="9" style="3"/>
    <col min="12801" max="12801" width="14.5" style="3" customWidth="1"/>
    <col min="12802" max="12802" width="31.625" style="3" customWidth="1"/>
    <col min="12803" max="12804" width="15.5" style="3" customWidth="1"/>
    <col min="12805" max="12805" width="12.875" style="3" customWidth="1"/>
    <col min="12806" max="12806" width="16.625" style="3" customWidth="1"/>
    <col min="12807" max="12807" width="17.25" style="3" customWidth="1"/>
    <col min="12808" max="12808" width="12.25" style="3" customWidth="1"/>
    <col min="12809" max="12809" width="12.75" style="3" customWidth="1"/>
    <col min="12810" max="12810" width="13.25" style="3" customWidth="1"/>
    <col min="12811" max="12811" width="10.625" style="3" customWidth="1"/>
    <col min="12812" max="13056" width="9" style="3"/>
    <col min="13057" max="13057" width="14.5" style="3" customWidth="1"/>
    <col min="13058" max="13058" width="31.625" style="3" customWidth="1"/>
    <col min="13059" max="13060" width="15.5" style="3" customWidth="1"/>
    <col min="13061" max="13061" width="12.875" style="3" customWidth="1"/>
    <col min="13062" max="13062" width="16.625" style="3" customWidth="1"/>
    <col min="13063" max="13063" width="17.25" style="3" customWidth="1"/>
    <col min="13064" max="13064" width="12.25" style="3" customWidth="1"/>
    <col min="13065" max="13065" width="12.75" style="3" customWidth="1"/>
    <col min="13066" max="13066" width="13.25" style="3" customWidth="1"/>
    <col min="13067" max="13067" width="10.625" style="3" customWidth="1"/>
    <col min="13068" max="13312" width="9" style="3"/>
    <col min="13313" max="13313" width="14.5" style="3" customWidth="1"/>
    <col min="13314" max="13314" width="31.625" style="3" customWidth="1"/>
    <col min="13315" max="13316" width="15.5" style="3" customWidth="1"/>
    <col min="13317" max="13317" width="12.875" style="3" customWidth="1"/>
    <col min="13318" max="13318" width="16.625" style="3" customWidth="1"/>
    <col min="13319" max="13319" width="17.25" style="3" customWidth="1"/>
    <col min="13320" max="13320" width="12.25" style="3" customWidth="1"/>
    <col min="13321" max="13321" width="12.75" style="3" customWidth="1"/>
    <col min="13322" max="13322" width="13.25" style="3" customWidth="1"/>
    <col min="13323" max="13323" width="10.625" style="3" customWidth="1"/>
    <col min="13324" max="13568" width="9" style="3"/>
    <col min="13569" max="13569" width="14.5" style="3" customWidth="1"/>
    <col min="13570" max="13570" width="31.625" style="3" customWidth="1"/>
    <col min="13571" max="13572" width="15.5" style="3" customWidth="1"/>
    <col min="13573" max="13573" width="12.875" style="3" customWidth="1"/>
    <col min="13574" max="13574" width="16.625" style="3" customWidth="1"/>
    <col min="13575" max="13575" width="17.25" style="3" customWidth="1"/>
    <col min="13576" max="13576" width="12.25" style="3" customWidth="1"/>
    <col min="13577" max="13577" width="12.75" style="3" customWidth="1"/>
    <col min="13578" max="13578" width="13.25" style="3" customWidth="1"/>
    <col min="13579" max="13579" width="10.625" style="3" customWidth="1"/>
    <col min="13580" max="13824" width="9" style="3"/>
    <col min="13825" max="13825" width="14.5" style="3" customWidth="1"/>
    <col min="13826" max="13826" width="31.625" style="3" customWidth="1"/>
    <col min="13827" max="13828" width="15.5" style="3" customWidth="1"/>
    <col min="13829" max="13829" width="12.875" style="3" customWidth="1"/>
    <col min="13830" max="13830" width="16.625" style="3" customWidth="1"/>
    <col min="13831" max="13831" width="17.25" style="3" customWidth="1"/>
    <col min="13832" max="13832" width="12.25" style="3" customWidth="1"/>
    <col min="13833" max="13833" width="12.75" style="3" customWidth="1"/>
    <col min="13834" max="13834" width="13.25" style="3" customWidth="1"/>
    <col min="13835" max="13835" width="10.625" style="3" customWidth="1"/>
    <col min="13836" max="14080" width="9" style="3"/>
    <col min="14081" max="14081" width="14.5" style="3" customWidth="1"/>
    <col min="14082" max="14082" width="31.625" style="3" customWidth="1"/>
    <col min="14083" max="14084" width="15.5" style="3" customWidth="1"/>
    <col min="14085" max="14085" width="12.875" style="3" customWidth="1"/>
    <col min="14086" max="14086" width="16.625" style="3" customWidth="1"/>
    <col min="14087" max="14087" width="17.25" style="3" customWidth="1"/>
    <col min="14088" max="14088" width="12.25" style="3" customWidth="1"/>
    <col min="14089" max="14089" width="12.75" style="3" customWidth="1"/>
    <col min="14090" max="14090" width="13.25" style="3" customWidth="1"/>
    <col min="14091" max="14091" width="10.625" style="3" customWidth="1"/>
    <col min="14092" max="14336" width="9" style="3"/>
    <col min="14337" max="14337" width="14.5" style="3" customWidth="1"/>
    <col min="14338" max="14338" width="31.625" style="3" customWidth="1"/>
    <col min="14339" max="14340" width="15.5" style="3" customWidth="1"/>
    <col min="14341" max="14341" width="12.875" style="3" customWidth="1"/>
    <col min="14342" max="14342" width="16.625" style="3" customWidth="1"/>
    <col min="14343" max="14343" width="17.25" style="3" customWidth="1"/>
    <col min="14344" max="14344" width="12.25" style="3" customWidth="1"/>
    <col min="14345" max="14345" width="12.75" style="3" customWidth="1"/>
    <col min="14346" max="14346" width="13.25" style="3" customWidth="1"/>
    <col min="14347" max="14347" width="10.625" style="3" customWidth="1"/>
    <col min="14348" max="14592" width="9" style="3"/>
    <col min="14593" max="14593" width="14.5" style="3" customWidth="1"/>
    <col min="14594" max="14594" width="31.625" style="3" customWidth="1"/>
    <col min="14595" max="14596" width="15.5" style="3" customWidth="1"/>
    <col min="14597" max="14597" width="12.875" style="3" customWidth="1"/>
    <col min="14598" max="14598" width="16.625" style="3" customWidth="1"/>
    <col min="14599" max="14599" width="17.25" style="3" customWidth="1"/>
    <col min="14600" max="14600" width="12.25" style="3" customWidth="1"/>
    <col min="14601" max="14601" width="12.75" style="3" customWidth="1"/>
    <col min="14602" max="14602" width="13.25" style="3" customWidth="1"/>
    <col min="14603" max="14603" width="10.625" style="3" customWidth="1"/>
    <col min="14604" max="14848" width="9" style="3"/>
    <col min="14849" max="14849" width="14.5" style="3" customWidth="1"/>
    <col min="14850" max="14850" width="31.625" style="3" customWidth="1"/>
    <col min="14851" max="14852" width="15.5" style="3" customWidth="1"/>
    <col min="14853" max="14853" width="12.875" style="3" customWidth="1"/>
    <col min="14854" max="14854" width="16.625" style="3" customWidth="1"/>
    <col min="14855" max="14855" width="17.25" style="3" customWidth="1"/>
    <col min="14856" max="14856" width="12.25" style="3" customWidth="1"/>
    <col min="14857" max="14857" width="12.75" style="3" customWidth="1"/>
    <col min="14858" max="14858" width="13.25" style="3" customWidth="1"/>
    <col min="14859" max="14859" width="10.625" style="3" customWidth="1"/>
    <col min="14860" max="15104" width="9" style="3"/>
    <col min="15105" max="15105" width="14.5" style="3" customWidth="1"/>
    <col min="15106" max="15106" width="31.625" style="3" customWidth="1"/>
    <col min="15107" max="15108" width="15.5" style="3" customWidth="1"/>
    <col min="15109" max="15109" width="12.875" style="3" customWidth="1"/>
    <col min="15110" max="15110" width="16.625" style="3" customWidth="1"/>
    <col min="15111" max="15111" width="17.25" style="3" customWidth="1"/>
    <col min="15112" max="15112" width="12.25" style="3" customWidth="1"/>
    <col min="15113" max="15113" width="12.75" style="3" customWidth="1"/>
    <col min="15114" max="15114" width="13.25" style="3" customWidth="1"/>
    <col min="15115" max="15115" width="10.625" style="3" customWidth="1"/>
    <col min="15116" max="15360" width="9" style="3"/>
    <col min="15361" max="15361" width="14.5" style="3" customWidth="1"/>
    <col min="15362" max="15362" width="31.625" style="3" customWidth="1"/>
    <col min="15363" max="15364" width="15.5" style="3" customWidth="1"/>
    <col min="15365" max="15365" width="12.875" style="3" customWidth="1"/>
    <col min="15366" max="15366" width="16.625" style="3" customWidth="1"/>
    <col min="15367" max="15367" width="17.25" style="3" customWidth="1"/>
    <col min="15368" max="15368" width="12.25" style="3" customWidth="1"/>
    <col min="15369" max="15369" width="12.75" style="3" customWidth="1"/>
    <col min="15370" max="15370" width="13.25" style="3" customWidth="1"/>
    <col min="15371" max="15371" width="10.625" style="3" customWidth="1"/>
    <col min="15372" max="15616" width="9" style="3"/>
    <col min="15617" max="15617" width="14.5" style="3" customWidth="1"/>
    <col min="15618" max="15618" width="31.625" style="3" customWidth="1"/>
    <col min="15619" max="15620" width="15.5" style="3" customWidth="1"/>
    <col min="15621" max="15621" width="12.875" style="3" customWidth="1"/>
    <col min="15622" max="15622" width="16.625" style="3" customWidth="1"/>
    <col min="15623" max="15623" width="17.25" style="3" customWidth="1"/>
    <col min="15624" max="15624" width="12.25" style="3" customWidth="1"/>
    <col min="15625" max="15625" width="12.75" style="3" customWidth="1"/>
    <col min="15626" max="15626" width="13.25" style="3" customWidth="1"/>
    <col min="15627" max="15627" width="10.625" style="3" customWidth="1"/>
    <col min="15628" max="15872" width="9" style="3"/>
    <col min="15873" max="15873" width="14.5" style="3" customWidth="1"/>
    <col min="15874" max="15874" width="31.625" style="3" customWidth="1"/>
    <col min="15875" max="15876" width="15.5" style="3" customWidth="1"/>
    <col min="15877" max="15877" width="12.875" style="3" customWidth="1"/>
    <col min="15878" max="15878" width="16.625" style="3" customWidth="1"/>
    <col min="15879" max="15879" width="17.25" style="3" customWidth="1"/>
    <col min="15880" max="15880" width="12.25" style="3" customWidth="1"/>
    <col min="15881" max="15881" width="12.75" style="3" customWidth="1"/>
    <col min="15882" max="15882" width="13.25" style="3" customWidth="1"/>
    <col min="15883" max="15883" width="10.625" style="3" customWidth="1"/>
    <col min="15884" max="16128" width="9" style="3"/>
    <col min="16129" max="16129" width="14.5" style="3" customWidth="1"/>
    <col min="16130" max="16130" width="31.625" style="3" customWidth="1"/>
    <col min="16131" max="16132" width="15.5" style="3" customWidth="1"/>
    <col min="16133" max="16133" width="12.875" style="3" customWidth="1"/>
    <col min="16134" max="16134" width="16.625" style="3" customWidth="1"/>
    <col min="16135" max="16135" width="17.25" style="3" customWidth="1"/>
    <col min="16136" max="16136" width="12.25" style="3" customWidth="1"/>
    <col min="16137" max="16137" width="12.75" style="3" customWidth="1"/>
    <col min="16138" max="16138" width="13.25" style="3" customWidth="1"/>
    <col min="16139" max="16139" width="10.625" style="3" customWidth="1"/>
    <col min="16140" max="16384" width="9" style="3"/>
  </cols>
  <sheetData>
    <row r="1" spans="1:11" s="41" customFormat="1" ht="23.25">
      <c r="A1" s="101" t="s">
        <v>227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1" ht="8.25" customHeight="1"/>
    <row r="3" spans="1:11">
      <c r="A3" s="5" t="s">
        <v>0</v>
      </c>
      <c r="B3" s="6" t="s">
        <v>1</v>
      </c>
      <c r="C3" s="7" t="s">
        <v>228</v>
      </c>
      <c r="D3" s="7" t="s">
        <v>229</v>
      </c>
      <c r="E3" s="9" t="s">
        <v>230</v>
      </c>
      <c r="F3" s="71" t="s">
        <v>228</v>
      </c>
      <c r="G3" s="71" t="s">
        <v>229</v>
      </c>
      <c r="H3" s="9" t="s">
        <v>230</v>
      </c>
      <c r="I3" s="55" t="s">
        <v>231</v>
      </c>
      <c r="J3" s="55" t="s">
        <v>232</v>
      </c>
      <c r="K3" s="61" t="s">
        <v>69</v>
      </c>
    </row>
    <row r="4" spans="1:11">
      <c r="A4" s="12"/>
      <c r="B4" s="13"/>
      <c r="C4" s="14" t="s">
        <v>70</v>
      </c>
      <c r="D4" s="14" t="s">
        <v>70</v>
      </c>
      <c r="E4" s="15" t="s">
        <v>71</v>
      </c>
      <c r="F4" s="72" t="s">
        <v>72</v>
      </c>
      <c r="G4" s="72" t="s">
        <v>72</v>
      </c>
      <c r="H4" s="15" t="s">
        <v>73</v>
      </c>
      <c r="I4" s="56" t="s">
        <v>6</v>
      </c>
      <c r="J4" s="62" t="s">
        <v>6</v>
      </c>
      <c r="K4" s="63" t="s">
        <v>74</v>
      </c>
    </row>
    <row r="5" spans="1:11" ht="16.5">
      <c r="A5" s="20" t="s">
        <v>7</v>
      </c>
      <c r="B5" s="21" t="s">
        <v>8</v>
      </c>
      <c r="C5" s="22">
        <v>33826</v>
      </c>
      <c r="D5" s="22">
        <v>39985</v>
      </c>
      <c r="E5" s="87">
        <f>IF(D5,(C5-D5)/D5,0)</f>
        <v>-0.15403276228585719</v>
      </c>
      <c r="F5" s="73">
        <v>1873264</v>
      </c>
      <c r="G5" s="73">
        <v>2330114</v>
      </c>
      <c r="H5" s="87">
        <f t="shared" ref="H5:H11" si="0">(F5-G5)/G5</f>
        <v>-0.19606336857338311</v>
      </c>
      <c r="I5" s="24">
        <f t="shared" ref="I5:J11" si="1">F5/C5</f>
        <v>55.379412286406904</v>
      </c>
      <c r="J5" s="24">
        <f t="shared" si="1"/>
        <v>58.274703013630109</v>
      </c>
      <c r="K5" s="87">
        <f t="shared" ref="K5:K11" si="2">(I5-J5)/J5</f>
        <v>-4.9683491763930811E-2</v>
      </c>
    </row>
    <row r="6" spans="1:11" ht="16.5">
      <c r="A6" s="25" t="s">
        <v>9</v>
      </c>
      <c r="B6" s="26" t="s">
        <v>10</v>
      </c>
      <c r="C6" s="22">
        <v>14876</v>
      </c>
      <c r="D6" s="22">
        <v>16915</v>
      </c>
      <c r="E6" s="87">
        <f t="shared" ref="E6:E11" si="3">IF(D6,(C6-D6)/D6,0)</f>
        <v>-0.12054389595033993</v>
      </c>
      <c r="F6" s="73">
        <v>1372122</v>
      </c>
      <c r="G6" s="73">
        <v>1568278</v>
      </c>
      <c r="H6" s="87">
        <f t="shared" si="0"/>
        <v>-0.12507731409864833</v>
      </c>
      <c r="I6" s="24">
        <f t="shared" si="1"/>
        <v>92.237294971766602</v>
      </c>
      <c r="J6" s="24">
        <f t="shared" si="1"/>
        <v>92.715223174697016</v>
      </c>
      <c r="K6" s="87">
        <f t="shared" si="2"/>
        <v>-5.1547975247806547E-3</v>
      </c>
    </row>
    <row r="7" spans="1:11" ht="16.5">
      <c r="A7" s="20" t="s">
        <v>11</v>
      </c>
      <c r="B7" s="27" t="s">
        <v>12</v>
      </c>
      <c r="C7" s="22">
        <v>26299</v>
      </c>
      <c r="D7" s="22">
        <v>23645</v>
      </c>
      <c r="E7" s="87">
        <f t="shared" si="3"/>
        <v>0.11224360329879467</v>
      </c>
      <c r="F7" s="73">
        <v>1468539</v>
      </c>
      <c r="G7" s="73">
        <v>1447066</v>
      </c>
      <c r="H7" s="87">
        <f t="shared" si="0"/>
        <v>1.4838991448904196E-2</v>
      </c>
      <c r="I7" s="24">
        <f t="shared" si="1"/>
        <v>55.840107988896918</v>
      </c>
      <c r="J7" s="24">
        <f t="shared" si="1"/>
        <v>61.199661662085006</v>
      </c>
      <c r="K7" s="87">
        <f t="shared" si="2"/>
        <v>-8.7574890573430902E-2</v>
      </c>
    </row>
    <row r="8" spans="1:11" ht="16.5">
      <c r="A8" s="20" t="s">
        <v>13</v>
      </c>
      <c r="B8" s="27" t="s">
        <v>14</v>
      </c>
      <c r="C8" s="22">
        <v>37390</v>
      </c>
      <c r="D8" s="22">
        <v>41979</v>
      </c>
      <c r="E8" s="87">
        <f t="shared" si="3"/>
        <v>-0.10931656304342648</v>
      </c>
      <c r="F8" s="73">
        <v>4671226</v>
      </c>
      <c r="G8" s="73">
        <v>4339342</v>
      </c>
      <c r="H8" s="87">
        <f t="shared" si="0"/>
        <v>7.6482563485431657E-2</v>
      </c>
      <c r="I8" s="24">
        <f t="shared" si="1"/>
        <v>124.93249531960417</v>
      </c>
      <c r="J8" s="24">
        <f t="shared" si="1"/>
        <v>103.36935134233784</v>
      </c>
      <c r="K8" s="87">
        <f t="shared" si="2"/>
        <v>0.20860287597097982</v>
      </c>
    </row>
    <row r="9" spans="1:11" ht="16.5">
      <c r="A9" s="20" t="s">
        <v>15</v>
      </c>
      <c r="B9" s="27" t="s">
        <v>16</v>
      </c>
      <c r="C9" s="22">
        <v>10952</v>
      </c>
      <c r="D9" s="22">
        <v>13139</v>
      </c>
      <c r="E9" s="87">
        <f t="shared" si="3"/>
        <v>-0.16645102366999009</v>
      </c>
      <c r="F9" s="73">
        <v>1302871</v>
      </c>
      <c r="G9" s="73">
        <v>1676739</v>
      </c>
      <c r="H9" s="87">
        <f t="shared" si="0"/>
        <v>-0.22297328325994684</v>
      </c>
      <c r="I9" s="24">
        <f t="shared" si="1"/>
        <v>118.96192476260043</v>
      </c>
      <c r="J9" s="24">
        <f t="shared" si="1"/>
        <v>127.61541974275059</v>
      </c>
      <c r="K9" s="87">
        <f t="shared" si="2"/>
        <v>-6.780916442224634E-2</v>
      </c>
    </row>
    <row r="10" spans="1:11" ht="16.5">
      <c r="A10" s="20" t="s">
        <v>17</v>
      </c>
      <c r="B10" s="27" t="s">
        <v>18</v>
      </c>
      <c r="C10" s="22">
        <v>18831</v>
      </c>
      <c r="D10" s="22">
        <v>21101</v>
      </c>
      <c r="E10" s="87">
        <f t="shared" si="3"/>
        <v>-0.10757783991280034</v>
      </c>
      <c r="F10" s="73">
        <v>6373355</v>
      </c>
      <c r="G10" s="73">
        <v>7796015</v>
      </c>
      <c r="H10" s="87">
        <f t="shared" si="0"/>
        <v>-0.18248553908631526</v>
      </c>
      <c r="I10" s="24">
        <f t="shared" si="1"/>
        <v>338.45016196696935</v>
      </c>
      <c r="J10" s="24">
        <f t="shared" si="1"/>
        <v>369.46187384484148</v>
      </c>
      <c r="K10" s="87">
        <f t="shared" si="2"/>
        <v>-8.3937515812242514E-2</v>
      </c>
    </row>
    <row r="11" spans="1:11" ht="20.25" thickBot="1">
      <c r="A11" s="47" t="s">
        <v>19</v>
      </c>
      <c r="B11" s="67" t="s">
        <v>20</v>
      </c>
      <c r="C11" s="60">
        <f>SUM(C5:C10)</f>
        <v>142174</v>
      </c>
      <c r="D11" s="60">
        <f>SUM(D5:D10)</f>
        <v>156764</v>
      </c>
      <c r="E11" s="88">
        <f t="shared" si="3"/>
        <v>-9.3069837462682756E-2</v>
      </c>
      <c r="F11" s="74">
        <f>SUM(F5:F10)</f>
        <v>17061377</v>
      </c>
      <c r="G11" s="74">
        <f>SUM(G5:G10)</f>
        <v>19157554</v>
      </c>
      <c r="H11" s="88">
        <f t="shared" si="0"/>
        <v>-0.10941777849092843</v>
      </c>
      <c r="I11" s="69">
        <f t="shared" si="1"/>
        <v>120.00349571651638</v>
      </c>
      <c r="J11" s="69">
        <f t="shared" si="1"/>
        <v>122.2063356382843</v>
      </c>
      <c r="K11" s="88">
        <f t="shared" si="2"/>
        <v>-1.8025578708849046E-2</v>
      </c>
    </row>
    <row r="12" spans="1:11" ht="11.25" customHeight="1" thickTop="1">
      <c r="A12" s="32"/>
      <c r="B12" s="33"/>
      <c r="E12" s="93"/>
      <c r="F12" s="75"/>
      <c r="G12" s="75"/>
      <c r="H12" s="93"/>
      <c r="I12" s="34"/>
      <c r="J12" s="34"/>
      <c r="K12" s="93"/>
    </row>
    <row r="13" spans="1:11" ht="16.5">
      <c r="A13" s="20" t="s">
        <v>21</v>
      </c>
      <c r="B13" s="21" t="s">
        <v>22</v>
      </c>
      <c r="C13" s="22">
        <v>1205</v>
      </c>
      <c r="D13" s="22">
        <v>3061</v>
      </c>
      <c r="E13" s="89">
        <f>(C13-D13)/D13</f>
        <v>-0.60633779810519439</v>
      </c>
      <c r="F13" s="97">
        <v>73198</v>
      </c>
      <c r="G13" s="98">
        <v>172421</v>
      </c>
      <c r="H13" s="89">
        <f>(F13-G13)/G13</f>
        <v>-0.57546934538136307</v>
      </c>
      <c r="I13" s="24">
        <f>F13/C13</f>
        <v>60.745228215767632</v>
      </c>
      <c r="J13" s="24">
        <f>G13/D13</f>
        <v>56.328324077098991</v>
      </c>
      <c r="K13" s="89">
        <f>(I13-J13)/J13</f>
        <v>7.8413555010495892E-2</v>
      </c>
    </row>
    <row r="14" spans="1:11" ht="20.25" thickBot="1">
      <c r="A14" s="47" t="s">
        <v>23</v>
      </c>
      <c r="B14" s="70" t="s">
        <v>75</v>
      </c>
      <c r="C14" s="60">
        <f>C11+C13</f>
        <v>143379</v>
      </c>
      <c r="D14" s="60">
        <f>D11+D13</f>
        <v>159825</v>
      </c>
      <c r="E14" s="88">
        <f>(C14-D14)/D14</f>
        <v>-0.10290004692632566</v>
      </c>
      <c r="F14" s="74">
        <f>F11+F13</f>
        <v>17134575</v>
      </c>
      <c r="G14" s="74">
        <f>G11+G13</f>
        <v>19329975</v>
      </c>
      <c r="H14" s="94">
        <f>(F14-G14)/G14</f>
        <v>-0.11357490115739932</v>
      </c>
      <c r="I14" s="69">
        <f>F14/C14</f>
        <v>119.5054715125646</v>
      </c>
      <c r="J14" s="69">
        <f>G14/D14</f>
        <v>120.94462693571093</v>
      </c>
      <c r="K14" s="88">
        <f>(I14-J14)/J14</f>
        <v>-1.1899291928952959E-2</v>
      </c>
    </row>
    <row r="15" spans="1:11" ht="13.5" customHeight="1" thickTop="1">
      <c r="A15" s="36"/>
      <c r="B15" s="37"/>
      <c r="C15" s="37"/>
      <c r="D15" s="37"/>
      <c r="E15" s="37"/>
      <c r="F15" s="37"/>
      <c r="G15" s="37"/>
      <c r="H15" s="37"/>
      <c r="I15" s="40"/>
      <c r="J15" s="40"/>
    </row>
    <row r="16" spans="1:11" s="41" customFormat="1" ht="22.5" customHeight="1">
      <c r="A16" s="100" t="s">
        <v>233</v>
      </c>
      <c r="B16" s="100"/>
      <c r="C16" s="100"/>
      <c r="D16" s="100"/>
      <c r="E16" s="100"/>
      <c r="F16" s="100"/>
      <c r="G16" s="100"/>
      <c r="H16" s="100"/>
      <c r="I16" s="100"/>
      <c r="J16" s="100"/>
    </row>
    <row r="17" spans="1:10" ht="7.5" customHeight="1">
      <c r="A17" s="32"/>
      <c r="B17" s="33"/>
      <c r="E17" s="42"/>
      <c r="H17" s="42"/>
      <c r="I17" s="34"/>
      <c r="J17" s="34"/>
    </row>
    <row r="18" spans="1:10">
      <c r="A18" s="5" t="s">
        <v>0</v>
      </c>
      <c r="B18" s="6" t="s">
        <v>1</v>
      </c>
      <c r="C18" s="7" t="s">
        <v>220</v>
      </c>
      <c r="D18" s="7" t="s">
        <v>221</v>
      </c>
      <c r="E18" s="9" t="s">
        <v>78</v>
      </c>
      <c r="F18" s="71" t="s">
        <v>228</v>
      </c>
      <c r="G18" s="71" t="s">
        <v>229</v>
      </c>
      <c r="H18" s="9" t="s">
        <v>78</v>
      </c>
      <c r="I18" s="43"/>
      <c r="J18" s="43"/>
    </row>
    <row r="19" spans="1:10">
      <c r="A19" s="12"/>
      <c r="B19" s="13"/>
      <c r="C19" s="14" t="s">
        <v>76</v>
      </c>
      <c r="D19" s="14" t="s">
        <v>76</v>
      </c>
      <c r="E19" s="15" t="s">
        <v>71</v>
      </c>
      <c r="F19" s="72" t="s">
        <v>72</v>
      </c>
      <c r="G19" s="72" t="s">
        <v>72</v>
      </c>
      <c r="H19" s="15" t="s">
        <v>73</v>
      </c>
      <c r="I19" s="4"/>
      <c r="J19" s="4"/>
    </row>
    <row r="20" spans="1:10">
      <c r="A20" s="45" t="s">
        <v>27</v>
      </c>
      <c r="B20" s="21" t="s">
        <v>28</v>
      </c>
      <c r="C20" s="22">
        <v>25193</v>
      </c>
      <c r="D20" s="22">
        <v>26936</v>
      </c>
      <c r="E20" s="91">
        <f>(C20-D20)/D20</f>
        <v>-6.4708939708939706E-2</v>
      </c>
      <c r="F20" s="73">
        <v>1031602</v>
      </c>
      <c r="G20" s="73">
        <v>1264416</v>
      </c>
      <c r="H20" s="91">
        <f t="shared" ref="H20:H24" si="4">IF(G20,(F20-G20)/G20,0)</f>
        <v>-0.18412769215194999</v>
      </c>
      <c r="I20" s="4"/>
      <c r="J20" s="4"/>
    </row>
    <row r="21" spans="1:10">
      <c r="A21" s="45" t="s">
        <v>29</v>
      </c>
      <c r="B21" s="21" t="s">
        <v>30</v>
      </c>
      <c r="C21" s="4">
        <v>13835</v>
      </c>
      <c r="D21" s="22">
        <v>19100</v>
      </c>
      <c r="E21" s="91">
        <f t="shared" ref="E21:E41" si="5">IF(D21,(C21-D21)/D21,0)</f>
        <v>-0.27565445026178009</v>
      </c>
      <c r="F21" s="73">
        <v>919905</v>
      </c>
      <c r="G21" s="73">
        <v>1071921</v>
      </c>
      <c r="H21" s="91">
        <f t="shared" si="4"/>
        <v>-0.14181642117282897</v>
      </c>
      <c r="I21" s="4"/>
      <c r="J21" s="4"/>
    </row>
    <row r="22" spans="1:10">
      <c r="A22" s="45" t="s">
        <v>31</v>
      </c>
      <c r="B22" s="21" t="s">
        <v>32</v>
      </c>
      <c r="C22" s="22">
        <v>2593249</v>
      </c>
      <c r="D22" s="22">
        <v>2678224</v>
      </c>
      <c r="E22" s="91">
        <f t="shared" si="5"/>
        <v>-3.1728115348081412E-2</v>
      </c>
      <c r="F22" s="73">
        <v>157454082</v>
      </c>
      <c r="G22" s="73">
        <v>182119112</v>
      </c>
      <c r="H22" s="91">
        <f>IF(G22,(F22-G22)/G22,0)</f>
        <v>-0.1354335068358998</v>
      </c>
      <c r="I22" s="4"/>
      <c r="J22" s="4"/>
    </row>
    <row r="23" spans="1:10">
      <c r="A23" s="45" t="s">
        <v>33</v>
      </c>
      <c r="B23" s="21" t="s">
        <v>34</v>
      </c>
      <c r="C23" s="22">
        <v>450578</v>
      </c>
      <c r="D23" s="22">
        <v>443035</v>
      </c>
      <c r="E23" s="91">
        <f t="shared" si="5"/>
        <v>1.7025742887130813E-2</v>
      </c>
      <c r="F23" s="73">
        <v>49450446</v>
      </c>
      <c r="G23" s="73">
        <v>46613350</v>
      </c>
      <c r="H23" s="91">
        <f t="shared" si="4"/>
        <v>6.0864451922035212E-2</v>
      </c>
      <c r="I23" s="4"/>
      <c r="J23" s="4"/>
    </row>
    <row r="24" spans="1:10">
      <c r="A24" s="45" t="s">
        <v>35</v>
      </c>
      <c r="B24" s="21" t="s">
        <v>36</v>
      </c>
      <c r="C24" s="22">
        <v>55494</v>
      </c>
      <c r="D24" s="22">
        <v>49497</v>
      </c>
      <c r="E24" s="91">
        <f t="shared" si="5"/>
        <v>0.12115885811261289</v>
      </c>
      <c r="F24" s="73">
        <v>3929306</v>
      </c>
      <c r="G24" s="73">
        <v>3174726</v>
      </c>
      <c r="H24" s="92">
        <f t="shared" si="4"/>
        <v>0.23768350402522925</v>
      </c>
      <c r="I24" s="4"/>
      <c r="J24" s="4"/>
    </row>
    <row r="25" spans="1:10">
      <c r="A25" s="45" t="s">
        <v>37</v>
      </c>
      <c r="B25" s="21" t="s">
        <v>38</v>
      </c>
      <c r="C25" s="22">
        <v>55191</v>
      </c>
      <c r="D25" s="22">
        <v>97798</v>
      </c>
      <c r="E25" s="87">
        <f t="shared" si="5"/>
        <v>-0.43566330599807768</v>
      </c>
      <c r="F25" s="73">
        <v>2072667</v>
      </c>
      <c r="G25" s="73">
        <v>1476039</v>
      </c>
      <c r="H25" s="91">
        <f>IF(G25,(F25-G25)/G25,0)</f>
        <v>0.40420883188045842</v>
      </c>
      <c r="I25" s="4"/>
      <c r="J25" s="4"/>
    </row>
    <row r="26" spans="1:10">
      <c r="A26" s="45" t="s">
        <v>39</v>
      </c>
      <c r="B26" s="21" t="s">
        <v>40</v>
      </c>
      <c r="C26" s="22">
        <v>273342</v>
      </c>
      <c r="D26" s="22">
        <v>352206</v>
      </c>
      <c r="E26" s="87">
        <f t="shared" si="5"/>
        <v>-0.22391441372378665</v>
      </c>
      <c r="F26" s="73">
        <v>10625984</v>
      </c>
      <c r="G26" s="73">
        <v>12609567</v>
      </c>
      <c r="H26" s="91">
        <f t="shared" ref="H26:H41" si="6">IF(G26,(F26-G26)/G26,0)</f>
        <v>-0.15730778067161227</v>
      </c>
      <c r="I26" s="4"/>
      <c r="J26" s="4"/>
    </row>
    <row r="27" spans="1:10">
      <c r="A27" s="45">
        <v>87149320103</v>
      </c>
      <c r="B27" s="21" t="s">
        <v>89</v>
      </c>
      <c r="C27" s="22">
        <v>2224</v>
      </c>
      <c r="D27" s="22">
        <v>3463</v>
      </c>
      <c r="E27" s="87">
        <f>IF(D27,(C27-D27)/D27,0)</f>
        <v>-0.35778226970834537</v>
      </c>
      <c r="F27" s="73">
        <v>58507</v>
      </c>
      <c r="G27" s="73">
        <v>97553</v>
      </c>
      <c r="H27" s="91">
        <f t="shared" si="6"/>
        <v>-0.40025422078254896</v>
      </c>
      <c r="I27" s="4"/>
      <c r="J27" s="4"/>
    </row>
    <row r="28" spans="1:10">
      <c r="A28" s="45" t="s">
        <v>41</v>
      </c>
      <c r="B28" s="21" t="s">
        <v>42</v>
      </c>
      <c r="C28" s="22">
        <v>14996</v>
      </c>
      <c r="D28" s="22">
        <v>13844</v>
      </c>
      <c r="E28" s="87">
        <f t="shared" si="5"/>
        <v>8.3212944235770012E-2</v>
      </c>
      <c r="F28" s="73">
        <v>228709</v>
      </c>
      <c r="G28" s="73">
        <v>159012</v>
      </c>
      <c r="H28" s="91">
        <f t="shared" si="6"/>
        <v>0.43831283173596963</v>
      </c>
      <c r="I28" s="4"/>
      <c r="J28" s="4"/>
    </row>
    <row r="29" spans="1:10">
      <c r="A29" s="45" t="s">
        <v>43</v>
      </c>
      <c r="B29" s="21" t="s">
        <v>44</v>
      </c>
      <c r="C29" s="22">
        <v>821354</v>
      </c>
      <c r="D29" s="22">
        <v>504854</v>
      </c>
      <c r="E29" s="87">
        <f t="shared" si="5"/>
        <v>0.62691391966786436</v>
      </c>
      <c r="F29" s="73">
        <v>10500954</v>
      </c>
      <c r="G29" s="73">
        <v>7850123</v>
      </c>
      <c r="H29" s="91">
        <f t="shared" si="6"/>
        <v>0.33768018666713884</v>
      </c>
      <c r="I29" s="4"/>
      <c r="J29" s="4"/>
    </row>
    <row r="30" spans="1:10">
      <c r="A30" s="45" t="s">
        <v>45</v>
      </c>
      <c r="B30" s="21" t="s">
        <v>46</v>
      </c>
      <c r="C30" s="22">
        <v>416301</v>
      </c>
      <c r="D30" s="22">
        <v>354917</v>
      </c>
      <c r="E30" s="87">
        <f t="shared" si="5"/>
        <v>0.17295311298134494</v>
      </c>
      <c r="F30" s="73">
        <v>4518223</v>
      </c>
      <c r="G30" s="73">
        <v>3864523</v>
      </c>
      <c r="H30" s="91">
        <f t="shared" si="6"/>
        <v>0.16915412329024823</v>
      </c>
      <c r="I30" s="4"/>
      <c r="J30" s="4"/>
    </row>
    <row r="31" spans="1:10">
      <c r="A31" s="45" t="s">
        <v>47</v>
      </c>
      <c r="B31" s="21" t="s">
        <v>48</v>
      </c>
      <c r="C31" s="22">
        <v>169896</v>
      </c>
      <c r="D31" s="22">
        <v>161795</v>
      </c>
      <c r="E31" s="87">
        <f t="shared" si="5"/>
        <v>5.0069532433017087E-2</v>
      </c>
      <c r="F31" s="73">
        <v>1230518</v>
      </c>
      <c r="G31" s="73">
        <v>2056440</v>
      </c>
      <c r="H31" s="91">
        <f t="shared" si="6"/>
        <v>-0.40162708369804129</v>
      </c>
      <c r="I31" s="4"/>
      <c r="J31" s="4"/>
    </row>
    <row r="32" spans="1:10">
      <c r="A32" s="45" t="s">
        <v>49</v>
      </c>
      <c r="B32" s="21" t="s">
        <v>50</v>
      </c>
      <c r="C32" s="22">
        <v>676046</v>
      </c>
      <c r="D32" s="22">
        <v>495270</v>
      </c>
      <c r="E32" s="87">
        <f t="shared" si="5"/>
        <v>0.36500494679669676</v>
      </c>
      <c r="F32" s="73">
        <v>7434618</v>
      </c>
      <c r="G32" s="73">
        <v>4769517</v>
      </c>
      <c r="H32" s="91">
        <f t="shared" si="6"/>
        <v>0.55877796430959359</v>
      </c>
      <c r="I32" s="4"/>
      <c r="J32" s="4"/>
    </row>
    <row r="33" spans="1:10">
      <c r="A33" s="45" t="s">
        <v>51</v>
      </c>
      <c r="B33" s="21" t="s">
        <v>52</v>
      </c>
      <c r="C33" s="22">
        <v>397341</v>
      </c>
      <c r="D33" s="22">
        <v>336450</v>
      </c>
      <c r="E33" s="87">
        <f t="shared" si="5"/>
        <v>0.18098082924654479</v>
      </c>
      <c r="F33" s="73">
        <v>1431795</v>
      </c>
      <c r="G33" s="73">
        <v>1442754</v>
      </c>
      <c r="H33" s="92">
        <f t="shared" si="6"/>
        <v>-7.5958895279444726E-3</v>
      </c>
      <c r="I33" s="4"/>
      <c r="J33" s="4"/>
    </row>
    <row r="34" spans="1:10">
      <c r="A34" s="45" t="s">
        <v>53</v>
      </c>
      <c r="B34" s="21" t="s">
        <v>54</v>
      </c>
      <c r="C34" s="22">
        <v>97182</v>
      </c>
      <c r="D34" s="22">
        <v>92208</v>
      </c>
      <c r="E34" s="87">
        <f t="shared" si="5"/>
        <v>5.3943258719416971E-2</v>
      </c>
      <c r="F34" s="73">
        <v>2270987</v>
      </c>
      <c r="G34" s="73">
        <v>2680834</v>
      </c>
      <c r="H34" s="91">
        <f t="shared" si="6"/>
        <v>-0.152880409603877</v>
      </c>
      <c r="I34" s="4"/>
      <c r="J34" s="4"/>
    </row>
    <row r="35" spans="1:10">
      <c r="A35" s="45">
        <v>87149320906</v>
      </c>
      <c r="B35" s="21" t="s">
        <v>88</v>
      </c>
      <c r="C35" s="22">
        <v>163880</v>
      </c>
      <c r="D35" s="22">
        <v>111258</v>
      </c>
      <c r="E35" s="87">
        <f t="shared" si="5"/>
        <v>0.47297273005087276</v>
      </c>
      <c r="F35" s="73">
        <v>1737153</v>
      </c>
      <c r="G35" s="73">
        <v>864829</v>
      </c>
      <c r="H35" s="91">
        <f t="shared" si="6"/>
        <v>1.0086664531369784</v>
      </c>
      <c r="I35" s="4"/>
      <c r="J35" s="4"/>
    </row>
    <row r="36" spans="1:10">
      <c r="A36" s="45" t="s">
        <v>55</v>
      </c>
      <c r="B36" s="21" t="s">
        <v>56</v>
      </c>
      <c r="C36" s="22">
        <v>25088</v>
      </c>
      <c r="D36" s="22">
        <v>21465</v>
      </c>
      <c r="E36" s="87">
        <f t="shared" si="5"/>
        <v>0.16878639645935242</v>
      </c>
      <c r="F36" s="73">
        <v>104425</v>
      </c>
      <c r="G36" s="73">
        <v>67906</v>
      </c>
      <c r="H36" s="92">
        <f t="shared" si="6"/>
        <v>0.53778752982063438</v>
      </c>
      <c r="I36" s="4"/>
      <c r="J36" s="4"/>
    </row>
    <row r="37" spans="1:10">
      <c r="A37" s="45" t="s">
        <v>57</v>
      </c>
      <c r="B37" s="21" t="s">
        <v>58</v>
      </c>
      <c r="C37" s="22">
        <v>68619</v>
      </c>
      <c r="D37" s="22">
        <v>96202</v>
      </c>
      <c r="E37" s="87">
        <f t="shared" si="5"/>
        <v>-0.2867196108189019</v>
      </c>
      <c r="F37" s="73">
        <v>2308845</v>
      </c>
      <c r="G37" s="73">
        <v>2325103</v>
      </c>
      <c r="H37" s="91">
        <f t="shared" si="6"/>
        <v>-6.9923784021611087E-3</v>
      </c>
      <c r="I37" s="4"/>
      <c r="J37" s="4"/>
    </row>
    <row r="38" spans="1:10">
      <c r="A38" s="45" t="s">
        <v>59</v>
      </c>
      <c r="B38" s="21" t="s">
        <v>60</v>
      </c>
      <c r="C38" s="22">
        <v>215893</v>
      </c>
      <c r="D38" s="22">
        <v>225343</v>
      </c>
      <c r="E38" s="87">
        <f t="shared" si="5"/>
        <v>-4.1936070789862563E-2</v>
      </c>
      <c r="F38" s="73">
        <v>9466710</v>
      </c>
      <c r="G38" s="73">
        <v>9838433</v>
      </c>
      <c r="H38" s="91">
        <f t="shared" si="6"/>
        <v>-3.7782744467538681E-2</v>
      </c>
      <c r="I38" s="4"/>
      <c r="J38" s="4"/>
    </row>
    <row r="39" spans="1:10">
      <c r="A39" s="45" t="s">
        <v>61</v>
      </c>
      <c r="B39" s="21" t="s">
        <v>62</v>
      </c>
      <c r="C39" s="22">
        <v>233192</v>
      </c>
      <c r="D39" s="22">
        <v>241597</v>
      </c>
      <c r="E39" s="87">
        <f t="shared" si="5"/>
        <v>-3.4789339271596914E-2</v>
      </c>
      <c r="F39" s="73">
        <v>17753193</v>
      </c>
      <c r="G39" s="73">
        <v>13347334</v>
      </c>
      <c r="H39" s="91">
        <f t="shared" si="6"/>
        <v>0.33009281104376348</v>
      </c>
      <c r="I39" s="4"/>
      <c r="J39" s="4"/>
    </row>
    <row r="40" spans="1:10">
      <c r="A40" s="45" t="s">
        <v>63</v>
      </c>
      <c r="B40" s="21" t="s">
        <v>64</v>
      </c>
      <c r="C40" s="22">
        <v>471652</v>
      </c>
      <c r="D40" s="22">
        <v>490226</v>
      </c>
      <c r="E40" s="87">
        <f t="shared" si="5"/>
        <v>-3.7888647276970215E-2</v>
      </c>
      <c r="F40" s="73">
        <v>2507949</v>
      </c>
      <c r="G40" s="73">
        <v>2647364</v>
      </c>
      <c r="H40" s="91">
        <f t="shared" si="6"/>
        <v>-5.2661817566454786E-2</v>
      </c>
      <c r="I40" s="4"/>
      <c r="J40" s="4"/>
    </row>
    <row r="41" spans="1:10">
      <c r="A41" s="45" t="s">
        <v>65</v>
      </c>
      <c r="B41" s="21" t="s">
        <v>66</v>
      </c>
      <c r="C41" s="22">
        <v>145213</v>
      </c>
      <c r="D41" s="22">
        <v>162151</v>
      </c>
      <c r="E41" s="87">
        <f t="shared" si="5"/>
        <v>-0.10445819020542581</v>
      </c>
      <c r="F41" s="73">
        <v>802184</v>
      </c>
      <c r="G41" s="73">
        <v>842954</v>
      </c>
      <c r="H41" s="91">
        <f t="shared" si="6"/>
        <v>-4.8365628492183441E-2</v>
      </c>
      <c r="I41" s="4"/>
      <c r="J41" s="4"/>
    </row>
    <row r="42" spans="1:10" ht="18.75" customHeight="1" thickBot="1">
      <c r="A42" s="47" t="s">
        <v>23</v>
      </c>
      <c r="B42" s="48"/>
      <c r="C42" s="60">
        <f>SUM(C20:C41)</f>
        <v>7385759</v>
      </c>
      <c r="D42" s="60">
        <f>SUM(D20:D41)</f>
        <v>6977839</v>
      </c>
      <c r="E42" s="88">
        <f t="shared" ref="E42" si="7">(C42-D42)/D42</f>
        <v>5.8459359695745346E-2</v>
      </c>
      <c r="F42" s="74">
        <f>SUM(F20:F41)</f>
        <v>287838762</v>
      </c>
      <c r="G42" s="74">
        <f>SUM(G20:G41)</f>
        <v>301183810</v>
      </c>
      <c r="H42" s="88">
        <f t="shared" ref="H42" si="8">(F42-G42)/G42</f>
        <v>-4.43086499237791E-2</v>
      </c>
    </row>
    <row r="43" spans="1:10" ht="9.75" customHeight="1" thickTop="1">
      <c r="A43" s="36"/>
      <c r="B43" s="51"/>
      <c r="C43" s="38"/>
      <c r="D43" s="38"/>
      <c r="E43" s="39"/>
      <c r="F43" s="38"/>
      <c r="G43" s="38"/>
      <c r="H43" s="39"/>
    </row>
    <row r="44" spans="1:10" ht="16.5">
      <c r="A44" s="52" t="s">
        <v>120</v>
      </c>
      <c r="B44" s="53"/>
      <c r="C44" s="54"/>
    </row>
    <row r="46" spans="1:10" ht="16.5">
      <c r="A46"/>
      <c r="B46"/>
      <c r="C46"/>
      <c r="D46"/>
    </row>
  </sheetData>
  <mergeCells count="2">
    <mergeCell ref="A1:J1"/>
    <mergeCell ref="A16:J16"/>
  </mergeCells>
  <phoneticPr fontId="4" type="noConversion"/>
  <conditionalFormatting sqref="E5:E10">
    <cfRule type="cellIs" dxfId="365" priority="7" operator="greaterThanOrEqual">
      <formula>0</formula>
    </cfRule>
    <cfRule type="cellIs" dxfId="364" priority="8" operator="lessThan">
      <formula>0</formula>
    </cfRule>
  </conditionalFormatting>
  <conditionalFormatting sqref="E13">
    <cfRule type="cellIs" dxfId="363" priority="11" operator="greaterThanOrEqual">
      <formula>0</formula>
    </cfRule>
    <cfRule type="cellIs" dxfId="362" priority="12" operator="lessThan">
      <formula>0</formula>
    </cfRule>
  </conditionalFormatting>
  <conditionalFormatting sqref="E25:E41">
    <cfRule type="cellIs" dxfId="361" priority="9" operator="greaterThanOrEqual">
      <formula>0</formula>
    </cfRule>
    <cfRule type="cellIs" dxfId="360" priority="10" operator="lessThan">
      <formula>0</formula>
    </cfRule>
  </conditionalFormatting>
  <conditionalFormatting sqref="H5:H10">
    <cfRule type="cellIs" dxfId="359" priority="3" operator="greaterThanOrEqual">
      <formula>0</formula>
    </cfRule>
    <cfRule type="cellIs" dxfId="358" priority="4" operator="lessThan">
      <formula>0</formula>
    </cfRule>
  </conditionalFormatting>
  <conditionalFormatting sqref="H13">
    <cfRule type="cellIs" dxfId="357" priority="1" operator="greaterThanOrEqual">
      <formula>0</formula>
    </cfRule>
    <cfRule type="cellIs" dxfId="356" priority="2" operator="lessThan">
      <formula>0</formula>
    </cfRule>
  </conditionalFormatting>
  <conditionalFormatting sqref="H24">
    <cfRule type="cellIs" dxfId="355" priority="23" operator="greaterThanOrEqual">
      <formula>0</formula>
    </cfRule>
    <cfRule type="cellIs" dxfId="354" priority="24" operator="lessThan">
      <formula>0</formula>
    </cfRule>
  </conditionalFormatting>
  <conditionalFormatting sqref="H33">
    <cfRule type="cellIs" dxfId="353" priority="18" operator="greaterThanOrEqual">
      <formula>0</formula>
    </cfRule>
    <cfRule type="cellIs" dxfId="352" priority="19" operator="lessThan">
      <formula>0</formula>
    </cfRule>
    <cfRule type="cellIs" dxfId="351" priority="20" operator="lessThanOrEqual">
      <formula>0</formula>
    </cfRule>
    <cfRule type="cellIs" priority="21" operator="greaterThanOrEqual">
      <formula>0</formula>
    </cfRule>
    <cfRule type="cellIs" dxfId="350" priority="22" operator="lessThan">
      <formula>0</formula>
    </cfRule>
  </conditionalFormatting>
  <conditionalFormatting sqref="H36">
    <cfRule type="cellIs" dxfId="349" priority="13" operator="greaterThanOrEqual">
      <formula>0</formula>
    </cfRule>
    <cfRule type="cellIs" dxfId="348" priority="14" operator="lessThan">
      <formula>0</formula>
    </cfRule>
    <cfRule type="cellIs" dxfId="347" priority="15" operator="lessThanOrEqual">
      <formula>0</formula>
    </cfRule>
    <cfRule type="cellIs" priority="16" operator="greaterThanOrEqual">
      <formula>0</formula>
    </cfRule>
    <cfRule type="cellIs" dxfId="346" priority="17" operator="lessThan">
      <formula>0</formula>
    </cfRule>
  </conditionalFormatting>
  <conditionalFormatting sqref="K5:K10">
    <cfRule type="cellIs" dxfId="345" priority="25" operator="greaterThanOrEqual">
      <formula>0</formula>
    </cfRule>
    <cfRule type="cellIs" dxfId="344" priority="26" operator="lessThan">
      <formula>0</formula>
    </cfRule>
  </conditionalFormatting>
  <conditionalFormatting sqref="K13">
    <cfRule type="cellIs" dxfId="343" priority="5" operator="greaterThanOrEqual">
      <formula>0</formula>
    </cfRule>
    <cfRule type="cellIs" dxfId="342" priority="6" operator="lessThan">
      <formula>0</formula>
    </cfRule>
  </conditionalFormatting>
  <printOptions horizontalCentered="1" verticalCentered="1"/>
  <pageMargins left="0.31496062992125984" right="0.19685039370078741" top="0.27559055118110237" bottom="0.19685039370078741" header="0.19685039370078741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36</vt:i4>
      </vt:variant>
      <vt:variant>
        <vt:lpstr>具名範圍</vt:lpstr>
      </vt:variant>
      <vt:variant>
        <vt:i4>24</vt:i4>
      </vt:variant>
    </vt:vector>
  </HeadingPairs>
  <TitlesOfParts>
    <vt:vector size="60" baseType="lpstr">
      <vt:lpstr>12月台灣--中國</vt:lpstr>
      <vt:lpstr>12月台灣出口中國 </vt:lpstr>
      <vt:lpstr>12月自中國進口</vt:lpstr>
      <vt:lpstr>11月台灣--中國</vt:lpstr>
      <vt:lpstr>11月台灣出口中國</vt:lpstr>
      <vt:lpstr>11月自中國進口</vt:lpstr>
      <vt:lpstr>10月台灣--中國</vt:lpstr>
      <vt:lpstr>10月台灣出口中國</vt:lpstr>
      <vt:lpstr>10月自中國進口</vt:lpstr>
      <vt:lpstr>9月台灣--中國</vt:lpstr>
      <vt:lpstr>9月台灣出口中國</vt:lpstr>
      <vt:lpstr>9月自中國進口</vt:lpstr>
      <vt:lpstr>8月台灣--中國</vt:lpstr>
      <vt:lpstr>8月台灣出口中國</vt:lpstr>
      <vt:lpstr>8月自中國進口</vt:lpstr>
      <vt:lpstr>7月台灣--中國</vt:lpstr>
      <vt:lpstr>7月台灣出口中國</vt:lpstr>
      <vt:lpstr>7月自中國進口</vt:lpstr>
      <vt:lpstr>6月台灣--中國</vt:lpstr>
      <vt:lpstr>6月台灣出口中國</vt:lpstr>
      <vt:lpstr>6月自中國進口</vt:lpstr>
      <vt:lpstr>5月台灣--中國</vt:lpstr>
      <vt:lpstr>5月台灣出口中國 </vt:lpstr>
      <vt:lpstr>5月自中國進口</vt:lpstr>
      <vt:lpstr>4月台灣--中國</vt:lpstr>
      <vt:lpstr>4月台灣出口中國 </vt:lpstr>
      <vt:lpstr>4月自中國進口</vt:lpstr>
      <vt:lpstr>3月台灣--中國</vt:lpstr>
      <vt:lpstr>3月台灣出口中國 </vt:lpstr>
      <vt:lpstr>3月自中國進口</vt:lpstr>
      <vt:lpstr>2月台灣--中國 </vt:lpstr>
      <vt:lpstr>2月台灣出口中國 </vt:lpstr>
      <vt:lpstr>2月自中國進口</vt:lpstr>
      <vt:lpstr>1月台灣--中國</vt:lpstr>
      <vt:lpstr>1月台灣出口中國</vt:lpstr>
      <vt:lpstr>1月自中國進口</vt:lpstr>
      <vt:lpstr>'10月台灣--中國'!Print_Area</vt:lpstr>
      <vt:lpstr>'10月台灣出口中國'!Print_Area</vt:lpstr>
      <vt:lpstr>'11月台灣--中國'!Print_Area</vt:lpstr>
      <vt:lpstr>'11月台灣出口中國'!Print_Area</vt:lpstr>
      <vt:lpstr>'12月台灣--中國'!Print_Area</vt:lpstr>
      <vt:lpstr>'12月台灣出口中國 '!Print_Area</vt:lpstr>
      <vt:lpstr>'1月台灣--中國'!Print_Area</vt:lpstr>
      <vt:lpstr>'1月台灣出口中國'!Print_Area</vt:lpstr>
      <vt:lpstr>'2月台灣--中國 '!Print_Area</vt:lpstr>
      <vt:lpstr>'2月台灣出口中國 '!Print_Area</vt:lpstr>
      <vt:lpstr>'3月台灣--中國'!Print_Area</vt:lpstr>
      <vt:lpstr>'3月台灣出口中國 '!Print_Area</vt:lpstr>
      <vt:lpstr>'4月台灣--中國'!Print_Area</vt:lpstr>
      <vt:lpstr>'4月台灣出口中國 '!Print_Area</vt:lpstr>
      <vt:lpstr>'5月台灣--中國'!Print_Area</vt:lpstr>
      <vt:lpstr>'5月台灣出口中國 '!Print_Area</vt:lpstr>
      <vt:lpstr>'6月台灣--中國'!Print_Area</vt:lpstr>
      <vt:lpstr>'6月台灣出口中國'!Print_Area</vt:lpstr>
      <vt:lpstr>'7月台灣--中國'!Print_Area</vt:lpstr>
      <vt:lpstr>'7月台灣出口中國'!Print_Area</vt:lpstr>
      <vt:lpstr>'8月台灣--中國'!Print_Area</vt:lpstr>
      <vt:lpstr>'8月台灣出口中國'!Print_Area</vt:lpstr>
      <vt:lpstr>'9月台灣--中國'!Print_Area</vt:lpstr>
      <vt:lpstr>'9月台灣出口中國'!Print_Area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Yu-mei</dc:creator>
  <cp:keywords/>
  <dc:description/>
  <cp:lastModifiedBy>TBA teresa</cp:lastModifiedBy>
  <cp:revision/>
  <cp:lastPrinted>2022-08-03T08:02:59Z</cp:lastPrinted>
  <dcterms:created xsi:type="dcterms:W3CDTF">2021-03-19T08:41:10Z</dcterms:created>
  <dcterms:modified xsi:type="dcterms:W3CDTF">2026-03-04T07:38:23Z</dcterms:modified>
  <cp:category/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